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05" yWindow="-105" windowWidth="23250" windowHeight="12570" tabRatio="741"/>
  </bookViews>
  <sheets>
    <sheet name="Összesítő" sheetId="1" r:id="rId1"/>
    <sheet name="Liszt" sheetId="2" r:id="rId2"/>
    <sheet name="Gabona, dara, korpa" sheetId="3" r:id="rId3"/>
    <sheet name="Tészta" sheetId="5" r:id="rId4"/>
    <sheet name="Reggeliző pehely" sheetId="4" r:id="rId5"/>
    <sheet name="Rágcsálnivalók" sheetId="6" r:id="rId6"/>
    <sheet name="Házt.kisgép, olaj..." sheetId="8" r:id="rId7"/>
    <sheet name="XXL kiszerelés" sheetId="11" r:id="rId8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7" i="4" l="1"/>
  <c r="C7" i="4"/>
  <c r="K7" i="4" s="1"/>
  <c r="G114" i="11"/>
  <c r="C18" i="3"/>
  <c r="K18" i="3"/>
  <c r="J18" i="3"/>
  <c r="J27" i="8" l="1"/>
  <c r="C27" i="8"/>
  <c r="K27" i="8" s="1"/>
  <c r="J28" i="8"/>
  <c r="C28" i="8"/>
  <c r="K28" i="8" s="1"/>
  <c r="J26" i="8"/>
  <c r="C26" i="8"/>
  <c r="K26" i="8" s="1"/>
  <c r="J23" i="8"/>
  <c r="C23" i="8"/>
  <c r="K23" i="8" s="1"/>
  <c r="C22" i="8"/>
  <c r="J21" i="8"/>
  <c r="C21" i="8"/>
  <c r="K21" i="8" s="1"/>
  <c r="J20" i="8"/>
  <c r="C20" i="8"/>
  <c r="K20" i="8" s="1"/>
  <c r="J19" i="8"/>
  <c r="C19" i="8"/>
  <c r="K19" i="8" s="1"/>
  <c r="J13" i="3"/>
  <c r="C13" i="3"/>
  <c r="K13" i="3" s="1"/>
  <c r="J32" i="6"/>
  <c r="C32" i="6"/>
  <c r="K32" i="6" s="1"/>
  <c r="J19" i="2"/>
  <c r="J20" i="2"/>
  <c r="K20" i="6" l="1"/>
  <c r="J20" i="6"/>
  <c r="C20" i="6"/>
  <c r="K7" i="2" l="1"/>
  <c r="K8" i="2"/>
  <c r="J7" i="8" l="1"/>
  <c r="J8" i="8"/>
  <c r="J9" i="8"/>
  <c r="J10" i="8"/>
  <c r="J11" i="8"/>
  <c r="J12" i="8"/>
  <c r="J13" i="8"/>
  <c r="J14" i="8"/>
  <c r="C44" i="2"/>
  <c r="K44" i="2" s="1"/>
  <c r="J44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G91" i="11" l="1"/>
  <c r="B12" i="1" l="1"/>
  <c r="G87" i="11"/>
  <c r="G86" i="11"/>
  <c r="G85" i="11"/>
  <c r="G83" i="11"/>
  <c r="G9" i="11"/>
  <c r="J17" i="8"/>
  <c r="C17" i="8"/>
  <c r="K17" i="8" s="1"/>
  <c r="J16" i="8"/>
  <c r="C16" i="8"/>
  <c r="K16" i="8" s="1"/>
  <c r="J15" i="8"/>
  <c r="C15" i="8"/>
  <c r="K15" i="8" s="1"/>
  <c r="J25" i="6" l="1"/>
  <c r="C25" i="6"/>
  <c r="K25" i="6" s="1"/>
  <c r="J29" i="6"/>
  <c r="C29" i="6"/>
  <c r="K29" i="6" s="1"/>
  <c r="J16" i="4"/>
  <c r="C16" i="4"/>
  <c r="K16" i="4" s="1"/>
  <c r="J20" i="4"/>
  <c r="C20" i="4"/>
  <c r="K20" i="4" s="1"/>
  <c r="J19" i="4"/>
  <c r="C19" i="4"/>
  <c r="K19" i="4" s="1"/>
  <c r="J18" i="4"/>
  <c r="C18" i="4"/>
  <c r="K18" i="4" s="1"/>
  <c r="J17" i="4"/>
  <c r="C17" i="4"/>
  <c r="K17" i="4" s="1"/>
  <c r="J15" i="4"/>
  <c r="C15" i="4"/>
  <c r="K15" i="4" s="1"/>
  <c r="J14" i="4"/>
  <c r="C14" i="4"/>
  <c r="K14" i="4" s="1"/>
  <c r="J13" i="4"/>
  <c r="C13" i="4"/>
  <c r="K13" i="4" s="1"/>
  <c r="J12" i="4"/>
  <c r="C12" i="4"/>
  <c r="K12" i="4" s="1"/>
  <c r="J25" i="4"/>
  <c r="C25" i="4"/>
  <c r="K25" i="4" s="1"/>
  <c r="J28" i="4"/>
  <c r="C28" i="4"/>
  <c r="K28" i="4" s="1"/>
  <c r="J27" i="4"/>
  <c r="C27" i="4"/>
  <c r="K27" i="4" s="1"/>
  <c r="J11" i="4"/>
  <c r="C11" i="4"/>
  <c r="K11" i="4" s="1"/>
  <c r="J10" i="4"/>
  <c r="C10" i="4"/>
  <c r="K10" i="4" s="1"/>
  <c r="J9" i="4"/>
  <c r="C9" i="4"/>
  <c r="K9" i="4" s="1"/>
  <c r="J44" i="5"/>
  <c r="C44" i="5"/>
  <c r="K44" i="5" s="1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K43" i="2" s="1"/>
  <c r="C25" i="2"/>
  <c r="C22" i="2"/>
  <c r="C19" i="2"/>
  <c r="C20" i="2"/>
  <c r="J47" i="2"/>
  <c r="C47" i="2"/>
  <c r="K47" i="2" s="1"/>
  <c r="J46" i="2"/>
  <c r="C46" i="2"/>
  <c r="K46" i="2" s="1"/>
  <c r="J45" i="2"/>
  <c r="C45" i="2"/>
  <c r="K45" i="2" s="1"/>
  <c r="J43" i="2"/>
  <c r="J25" i="8"/>
  <c r="C25" i="8"/>
  <c r="K25" i="8" s="1"/>
  <c r="J24" i="8"/>
  <c r="C24" i="8"/>
  <c r="K24" i="8" s="1"/>
  <c r="J47" i="6"/>
  <c r="C47" i="6"/>
  <c r="K47" i="6" s="1"/>
  <c r="J46" i="6"/>
  <c r="C46" i="6"/>
  <c r="K46" i="6" s="1"/>
  <c r="J45" i="6"/>
  <c r="C45" i="6"/>
  <c r="K45" i="6" s="1"/>
  <c r="J44" i="6"/>
  <c r="C44" i="6"/>
  <c r="K44" i="6" s="1"/>
  <c r="J43" i="6"/>
  <c r="C43" i="6"/>
  <c r="K43" i="6" s="1"/>
  <c r="J42" i="6"/>
  <c r="C42" i="6"/>
  <c r="K42" i="6" s="1"/>
  <c r="J41" i="6"/>
  <c r="C41" i="6"/>
  <c r="K41" i="6" s="1"/>
  <c r="J40" i="6"/>
  <c r="C40" i="6"/>
  <c r="K40" i="6" s="1"/>
  <c r="J39" i="6"/>
  <c r="C39" i="6"/>
  <c r="K39" i="6" s="1"/>
  <c r="J38" i="6"/>
  <c r="C38" i="6"/>
  <c r="K38" i="6" s="1"/>
  <c r="J37" i="6"/>
  <c r="C37" i="6"/>
  <c r="K37" i="6" s="1"/>
  <c r="J36" i="6"/>
  <c r="C36" i="6"/>
  <c r="K36" i="6" s="1"/>
  <c r="J35" i="6"/>
  <c r="C35" i="6"/>
  <c r="K35" i="6" s="1"/>
  <c r="J33" i="6"/>
  <c r="C33" i="6"/>
  <c r="K33" i="6" s="1"/>
  <c r="J31" i="6"/>
  <c r="C31" i="6"/>
  <c r="K31" i="6" s="1"/>
  <c r="J30" i="6"/>
  <c r="C30" i="6"/>
  <c r="K30" i="6" s="1"/>
  <c r="J27" i="6"/>
  <c r="C27" i="6"/>
  <c r="K27" i="6" s="1"/>
  <c r="J26" i="6"/>
  <c r="C26" i="6"/>
  <c r="K26" i="6" s="1"/>
  <c r="J24" i="6"/>
  <c r="C24" i="6"/>
  <c r="K24" i="6" s="1"/>
  <c r="J23" i="6"/>
  <c r="C23" i="6"/>
  <c r="K23" i="6" s="1"/>
  <c r="J22" i="6"/>
  <c r="C22" i="6"/>
  <c r="K22" i="6" s="1"/>
  <c r="K19" i="2" l="1"/>
  <c r="K20" i="2"/>
  <c r="K42" i="2"/>
  <c r="K33" i="2" l="1"/>
  <c r="K34" i="2"/>
  <c r="K35" i="2"/>
  <c r="K36" i="2"/>
  <c r="K37" i="2"/>
  <c r="K38" i="2"/>
  <c r="K39" i="2"/>
  <c r="K40" i="2"/>
  <c r="K31" i="2" l="1"/>
  <c r="K32" i="2"/>
  <c r="K41" i="2"/>
  <c r="K28" i="2" l="1"/>
  <c r="K29" i="2"/>
  <c r="K30" i="2"/>
  <c r="G14" i="11"/>
  <c r="G115" i="11"/>
  <c r="G113" i="11"/>
  <c r="G112" i="11"/>
  <c r="G111" i="11"/>
  <c r="G110" i="11"/>
  <c r="G109" i="11"/>
  <c r="G108" i="11"/>
  <c r="G107" i="11"/>
  <c r="G106" i="11"/>
  <c r="G105" i="11"/>
  <c r="G104" i="11"/>
  <c r="G101" i="11"/>
  <c r="G82" i="11"/>
  <c r="G81" i="11"/>
  <c r="G80" i="11"/>
  <c r="G79" i="11"/>
  <c r="G78" i="11"/>
  <c r="G76" i="11"/>
  <c r="G75" i="11"/>
  <c r="G74" i="11"/>
  <c r="G73" i="11"/>
  <c r="G72" i="11"/>
  <c r="G71" i="11"/>
  <c r="G70" i="11"/>
  <c r="G69" i="11"/>
  <c r="G68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41" i="11"/>
  <c r="G39" i="11"/>
  <c r="G38" i="11"/>
  <c r="G37" i="11"/>
  <c r="G36" i="11"/>
  <c r="G35" i="11"/>
  <c r="G34" i="11"/>
  <c r="G33" i="11"/>
  <c r="G32" i="11"/>
  <c r="G31" i="11"/>
  <c r="G30" i="11"/>
  <c r="G29" i="11"/>
  <c r="G27" i="11"/>
  <c r="G26" i="11"/>
  <c r="G25" i="11"/>
  <c r="G24" i="11"/>
  <c r="G23" i="11"/>
  <c r="G22" i="11"/>
  <c r="G21" i="11"/>
  <c r="G20" i="11"/>
  <c r="G19" i="11"/>
  <c r="G18" i="11"/>
  <c r="G17" i="11"/>
  <c r="G16" i="11"/>
  <c r="G15" i="11"/>
  <c r="G13" i="11"/>
  <c r="G12" i="11"/>
  <c r="G11" i="11" l="1"/>
  <c r="G10" i="11"/>
  <c r="G99" i="11" l="1"/>
  <c r="G100" i="11"/>
  <c r="G102" i="11"/>
  <c r="G96" i="11"/>
  <c r="G97" i="11"/>
  <c r="G98" i="11"/>
  <c r="G95" i="11"/>
  <c r="G77" i="11"/>
  <c r="G7" i="11"/>
  <c r="G88" i="11"/>
  <c r="G89" i="11"/>
  <c r="G90" i="11"/>
  <c r="G92" i="11"/>
  <c r="G93" i="11"/>
  <c r="G94" i="11"/>
  <c r="G117" i="11"/>
  <c r="G118" i="11" l="1"/>
  <c r="C14" i="8" l="1"/>
  <c r="K14" i="8" s="1"/>
  <c r="C13" i="8"/>
  <c r="K13" i="8" s="1"/>
  <c r="C12" i="8"/>
  <c r="K12" i="8" s="1"/>
  <c r="C11" i="8"/>
  <c r="K11" i="8" s="1"/>
  <c r="C10" i="8"/>
  <c r="K10" i="8" s="1"/>
  <c r="C9" i="8"/>
  <c r="K9" i="8" s="1"/>
  <c r="C8" i="8"/>
  <c r="K8" i="8" s="1"/>
  <c r="C7" i="8"/>
  <c r="K7" i="8" s="1"/>
  <c r="J19" i="6"/>
  <c r="C19" i="6"/>
  <c r="K19" i="6" s="1"/>
  <c r="J18" i="6"/>
  <c r="C18" i="6"/>
  <c r="K18" i="6" s="1"/>
  <c r="J17" i="6"/>
  <c r="C17" i="6"/>
  <c r="K17" i="6" s="1"/>
  <c r="J16" i="6"/>
  <c r="C16" i="6"/>
  <c r="K16" i="6" s="1"/>
  <c r="J15" i="6"/>
  <c r="C15" i="6"/>
  <c r="K15" i="6" s="1"/>
  <c r="J14" i="6"/>
  <c r="C14" i="6"/>
  <c r="K14" i="6" s="1"/>
  <c r="J13" i="6"/>
  <c r="C13" i="6"/>
  <c r="K13" i="6" s="1"/>
  <c r="J12" i="6"/>
  <c r="C12" i="6"/>
  <c r="K12" i="6" s="1"/>
  <c r="J11" i="6"/>
  <c r="C11" i="6"/>
  <c r="K11" i="6" s="1"/>
  <c r="J10" i="6"/>
  <c r="C10" i="6"/>
  <c r="K10" i="6" s="1"/>
  <c r="J9" i="6"/>
  <c r="C9" i="6"/>
  <c r="K9" i="6" s="1"/>
  <c r="J8" i="6"/>
  <c r="C8" i="6"/>
  <c r="K8" i="6" s="1"/>
  <c r="J7" i="6"/>
  <c r="C7" i="6"/>
  <c r="K7" i="6" s="1"/>
  <c r="K29" i="8" l="1"/>
  <c r="B11" i="1" s="1"/>
  <c r="K48" i="6"/>
  <c r="B10" i="1" s="1"/>
  <c r="J51" i="5"/>
  <c r="C51" i="5"/>
  <c r="K51" i="5" s="1"/>
  <c r="J50" i="5"/>
  <c r="C50" i="5"/>
  <c r="K50" i="5" s="1"/>
  <c r="J49" i="5"/>
  <c r="C49" i="5"/>
  <c r="K49" i="5" s="1"/>
  <c r="J48" i="5"/>
  <c r="C48" i="5"/>
  <c r="K48" i="5" s="1"/>
  <c r="J47" i="5"/>
  <c r="C47" i="5"/>
  <c r="K47" i="5" s="1"/>
  <c r="J46" i="5"/>
  <c r="C46" i="5"/>
  <c r="K46" i="5" s="1"/>
  <c r="J43" i="5"/>
  <c r="C43" i="5"/>
  <c r="K43" i="5" s="1"/>
  <c r="J42" i="5"/>
  <c r="C42" i="5"/>
  <c r="K42" i="5" s="1"/>
  <c r="J41" i="5"/>
  <c r="C41" i="5"/>
  <c r="K41" i="5" s="1"/>
  <c r="J40" i="5"/>
  <c r="C40" i="5"/>
  <c r="K40" i="5" s="1"/>
  <c r="J39" i="5"/>
  <c r="C39" i="5"/>
  <c r="K39" i="5" s="1"/>
  <c r="J38" i="5"/>
  <c r="C38" i="5"/>
  <c r="K38" i="5" s="1"/>
  <c r="J37" i="5"/>
  <c r="C37" i="5"/>
  <c r="K37" i="5" s="1"/>
  <c r="J36" i="5"/>
  <c r="C36" i="5"/>
  <c r="K36" i="5" s="1"/>
  <c r="J34" i="5"/>
  <c r="C34" i="5"/>
  <c r="K34" i="5" s="1"/>
  <c r="J33" i="5"/>
  <c r="K33" i="5"/>
  <c r="J32" i="5"/>
  <c r="C32" i="5"/>
  <c r="K32" i="5" s="1"/>
  <c r="J31" i="5"/>
  <c r="C31" i="5"/>
  <c r="K31" i="5" s="1"/>
  <c r="J30" i="5"/>
  <c r="K30" i="5"/>
  <c r="J29" i="5"/>
  <c r="C29" i="5"/>
  <c r="K29" i="5" s="1"/>
  <c r="J28" i="5"/>
  <c r="C28" i="5"/>
  <c r="K28" i="5" s="1"/>
  <c r="J27" i="5"/>
  <c r="K27" i="5"/>
  <c r="J26" i="5"/>
  <c r="C26" i="5"/>
  <c r="K26" i="5" s="1"/>
  <c r="J25" i="5"/>
  <c r="C25" i="5"/>
  <c r="K25" i="5" s="1"/>
  <c r="J24" i="5"/>
  <c r="K24" i="5"/>
  <c r="J23" i="5"/>
  <c r="C23" i="5"/>
  <c r="K23" i="5" s="1"/>
  <c r="J22" i="5"/>
  <c r="C22" i="5"/>
  <c r="K22" i="5" s="1"/>
  <c r="J21" i="5"/>
  <c r="K21" i="5"/>
  <c r="J20" i="5"/>
  <c r="C20" i="5"/>
  <c r="K20" i="5" s="1"/>
  <c r="J19" i="5"/>
  <c r="C19" i="5"/>
  <c r="K19" i="5" s="1"/>
  <c r="J18" i="5"/>
  <c r="C18" i="5"/>
  <c r="K18" i="5" s="1"/>
  <c r="J17" i="5"/>
  <c r="C17" i="5"/>
  <c r="K17" i="5" s="1"/>
  <c r="J16" i="5"/>
  <c r="K16" i="5"/>
  <c r="J15" i="5"/>
  <c r="C15" i="5"/>
  <c r="K15" i="5" s="1"/>
  <c r="J14" i="5"/>
  <c r="C14" i="5"/>
  <c r="K14" i="5" s="1"/>
  <c r="J13" i="5"/>
  <c r="C13" i="5"/>
  <c r="K13" i="5" s="1"/>
  <c r="J12" i="5"/>
  <c r="K12" i="5"/>
  <c r="J11" i="5"/>
  <c r="C11" i="5"/>
  <c r="K11" i="5" s="1"/>
  <c r="J10" i="5"/>
  <c r="C10" i="5"/>
  <c r="K10" i="5" s="1"/>
  <c r="J9" i="5"/>
  <c r="C9" i="5"/>
  <c r="K9" i="5" s="1"/>
  <c r="J8" i="5"/>
  <c r="C8" i="5"/>
  <c r="K8" i="5" s="1"/>
  <c r="J7" i="5"/>
  <c r="C7" i="5"/>
  <c r="K7" i="5" s="1"/>
  <c r="J36" i="4"/>
  <c r="C36" i="4"/>
  <c r="K36" i="4" s="1"/>
  <c r="J35" i="4"/>
  <c r="C35" i="4"/>
  <c r="K35" i="4" s="1"/>
  <c r="J34" i="4"/>
  <c r="C34" i="4"/>
  <c r="K34" i="4" s="1"/>
  <c r="J33" i="4"/>
  <c r="C33" i="4"/>
  <c r="K33" i="4" s="1"/>
  <c r="J32" i="4"/>
  <c r="C32" i="4"/>
  <c r="K32" i="4" s="1"/>
  <c r="J31" i="4"/>
  <c r="C31" i="4"/>
  <c r="K31" i="4" s="1"/>
  <c r="J30" i="4"/>
  <c r="C30" i="4"/>
  <c r="K30" i="4" s="1"/>
  <c r="J29" i="4"/>
  <c r="C29" i="4"/>
  <c r="K29" i="4" s="1"/>
  <c r="J26" i="4"/>
  <c r="C26" i="4"/>
  <c r="K26" i="4" s="1"/>
  <c r="J24" i="4"/>
  <c r="C24" i="4"/>
  <c r="K24" i="4" s="1"/>
  <c r="J23" i="4"/>
  <c r="C23" i="4"/>
  <c r="K23" i="4" s="1"/>
  <c r="J22" i="4"/>
  <c r="C22" i="4"/>
  <c r="K22" i="4" s="1"/>
  <c r="J8" i="4"/>
  <c r="C8" i="4"/>
  <c r="K8" i="4" s="1"/>
  <c r="J28" i="3"/>
  <c r="C28" i="3"/>
  <c r="K28" i="3" s="1"/>
  <c r="C29" i="3"/>
  <c r="K29" i="3" s="1"/>
  <c r="J29" i="3"/>
  <c r="J35" i="3"/>
  <c r="C35" i="3"/>
  <c r="K35" i="3" s="1"/>
  <c r="J34" i="3"/>
  <c r="C34" i="3"/>
  <c r="K34" i="3" s="1"/>
  <c r="J33" i="3"/>
  <c r="C33" i="3"/>
  <c r="K33" i="3" s="1"/>
  <c r="J32" i="3"/>
  <c r="C32" i="3"/>
  <c r="K32" i="3" s="1"/>
  <c r="J30" i="3"/>
  <c r="C30" i="3"/>
  <c r="K30" i="3" s="1"/>
  <c r="J27" i="3"/>
  <c r="C27" i="3"/>
  <c r="K27" i="3" s="1"/>
  <c r="J26" i="3"/>
  <c r="C26" i="3"/>
  <c r="K26" i="3" s="1"/>
  <c r="J25" i="3"/>
  <c r="C25" i="3"/>
  <c r="K25" i="3" s="1"/>
  <c r="J24" i="3"/>
  <c r="C24" i="3"/>
  <c r="K24" i="3" s="1"/>
  <c r="J23" i="3"/>
  <c r="C23" i="3"/>
  <c r="K23" i="3" s="1"/>
  <c r="J22" i="3"/>
  <c r="C22" i="3"/>
  <c r="K22" i="3" s="1"/>
  <c r="J21" i="3"/>
  <c r="C21" i="3"/>
  <c r="K21" i="3" s="1"/>
  <c r="J19" i="3"/>
  <c r="C19" i="3"/>
  <c r="K19" i="3" s="1"/>
  <c r="J17" i="3"/>
  <c r="C17" i="3"/>
  <c r="K17" i="3" s="1"/>
  <c r="J16" i="3"/>
  <c r="C16" i="3"/>
  <c r="K16" i="3" s="1"/>
  <c r="J15" i="3"/>
  <c r="C15" i="3"/>
  <c r="K15" i="3" s="1"/>
  <c r="J14" i="3"/>
  <c r="C14" i="3"/>
  <c r="K14" i="3" s="1"/>
  <c r="J12" i="3"/>
  <c r="C12" i="3"/>
  <c r="K12" i="3" s="1"/>
  <c r="J11" i="3"/>
  <c r="C11" i="3"/>
  <c r="K11" i="3" s="1"/>
  <c r="J10" i="3"/>
  <c r="C10" i="3"/>
  <c r="K10" i="3" s="1"/>
  <c r="J9" i="3"/>
  <c r="C9" i="3"/>
  <c r="K9" i="3" s="1"/>
  <c r="J8" i="3"/>
  <c r="C8" i="3"/>
  <c r="K8" i="3" s="1"/>
  <c r="J7" i="3"/>
  <c r="C7" i="3"/>
  <c r="K7" i="3" s="1"/>
  <c r="K37" i="4" l="1"/>
  <c r="B9" i="1" s="1"/>
  <c r="K52" i="5"/>
  <c r="B8" i="1" s="1"/>
  <c r="K36" i="3"/>
  <c r="B7" i="1" s="1"/>
  <c r="J64" i="2"/>
  <c r="C64" i="2"/>
  <c r="K64" i="2" s="1"/>
  <c r="J63" i="2"/>
  <c r="C63" i="2"/>
  <c r="K63" i="2" s="1"/>
  <c r="J62" i="2"/>
  <c r="C62" i="2"/>
  <c r="K62" i="2" s="1"/>
  <c r="J61" i="2"/>
  <c r="C61" i="2"/>
  <c r="K61" i="2" s="1"/>
  <c r="J60" i="2"/>
  <c r="C60" i="2"/>
  <c r="K60" i="2" s="1"/>
  <c r="J59" i="2"/>
  <c r="C59" i="2"/>
  <c r="K59" i="2" s="1"/>
  <c r="J58" i="2"/>
  <c r="C58" i="2"/>
  <c r="K58" i="2" s="1"/>
  <c r="J57" i="2"/>
  <c r="C57" i="2"/>
  <c r="K57" i="2" s="1"/>
  <c r="J56" i="2"/>
  <c r="C56" i="2"/>
  <c r="K56" i="2" s="1"/>
  <c r="J55" i="2"/>
  <c r="C55" i="2"/>
  <c r="K55" i="2" s="1"/>
  <c r="J54" i="2"/>
  <c r="C54" i="2"/>
  <c r="K54" i="2" s="1"/>
  <c r="J53" i="2"/>
  <c r="C53" i="2"/>
  <c r="K53" i="2" s="1"/>
  <c r="J52" i="2"/>
  <c r="C52" i="2"/>
  <c r="K52" i="2" s="1"/>
  <c r="J51" i="2"/>
  <c r="C51" i="2"/>
  <c r="K51" i="2" s="1"/>
  <c r="J50" i="2"/>
  <c r="C50" i="2"/>
  <c r="K50" i="2" s="1"/>
  <c r="J49" i="2"/>
  <c r="C49" i="2"/>
  <c r="K49" i="2" s="1"/>
  <c r="J17" i="2"/>
  <c r="C17" i="2"/>
  <c r="K17" i="2" s="1"/>
  <c r="J27" i="2"/>
  <c r="K27" i="2"/>
  <c r="J26" i="2"/>
  <c r="C26" i="2"/>
  <c r="K26" i="2" s="1"/>
  <c r="J25" i="2"/>
  <c r="K25" i="2"/>
  <c r="J24" i="2"/>
  <c r="C24" i="2"/>
  <c r="K24" i="2" s="1"/>
  <c r="J23" i="2"/>
  <c r="C23" i="2"/>
  <c r="K23" i="2" s="1"/>
  <c r="J22" i="2"/>
  <c r="K22" i="2"/>
  <c r="J21" i="2"/>
  <c r="C21" i="2"/>
  <c r="K21" i="2" s="1"/>
  <c r="J16" i="2"/>
  <c r="C16" i="2"/>
  <c r="K16" i="2" s="1"/>
  <c r="J15" i="2"/>
  <c r="C15" i="2"/>
  <c r="K15" i="2" s="1"/>
  <c r="J14" i="2"/>
  <c r="C14" i="2"/>
  <c r="K14" i="2" s="1"/>
  <c r="J13" i="2"/>
  <c r="C13" i="2"/>
  <c r="K13" i="2" s="1"/>
  <c r="J12" i="2"/>
  <c r="C12" i="2"/>
  <c r="K12" i="2" s="1"/>
  <c r="J11" i="2"/>
  <c r="C11" i="2"/>
  <c r="K11" i="2" s="1"/>
  <c r="J10" i="2"/>
  <c r="C10" i="2"/>
  <c r="K10" i="2" s="1"/>
  <c r="J9" i="2"/>
  <c r="C9" i="2"/>
  <c r="K9" i="2" s="1"/>
  <c r="K65" i="2" l="1"/>
  <c r="B6" i="1" s="1"/>
  <c r="B13" i="1" s="1"/>
</calcChain>
</file>

<file path=xl/comments1.xml><?xml version="1.0" encoding="utf-8"?>
<comments xmlns="http://schemas.openxmlformats.org/spreadsheetml/2006/main">
  <authors>
    <author>Tulajdonos</author>
  </authors>
  <commentList>
    <comment ref="A7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8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9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0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2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3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4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5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6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7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9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0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1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2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3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4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5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6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7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8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9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0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1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2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3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4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5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6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7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8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9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40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41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42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43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45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46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47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49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0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1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2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3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4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5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6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7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9" authorId="0">
      <text/>
    </comment>
    <comment ref="A60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61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62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63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64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Tulajdonos</author>
  </authors>
  <commentList>
    <comment ref="A7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8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9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0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2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3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4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5" authorId="0">
      <text/>
    </comment>
    <comment ref="A16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7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9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1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2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3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4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5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6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7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8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9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0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2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3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4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5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Tulajdonos</author>
  </authors>
  <commentList>
    <comment ref="A7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8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9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0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2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3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4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5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6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8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9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0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1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2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3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4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5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6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7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8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9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0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1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2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3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4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6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7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8" authorId="0">
      <text/>
    </comment>
    <comment ref="A39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40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41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42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43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46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47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48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49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0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1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Tulajdonos</author>
  </authors>
  <commentList>
    <comment ref="A7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8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9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0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2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3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4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5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6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7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8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9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0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2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3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4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5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6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7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8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9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0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1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2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3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4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5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6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Tulajdonos</author>
  </authors>
  <commentList>
    <comment ref="A7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8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9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0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2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3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4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5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6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7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8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9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2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3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4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5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6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7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9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0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1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3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5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6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7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8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39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40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41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42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43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44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45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46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47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Tulajdonos</author>
  </authors>
  <commentList>
    <comment ref="A7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8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9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0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2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3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4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9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0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1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2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3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4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5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6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7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28" author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<sst xmlns="http://schemas.openxmlformats.org/spreadsheetml/2006/main" count="1123" uniqueCount="448">
  <si>
    <t>Termék</t>
  </si>
  <si>
    <t>Nettó egységár</t>
  </si>
  <si>
    <t xml:space="preserve">Bruttó Ft </t>
  </si>
  <si>
    <t>Rendelt mennyiség</t>
  </si>
  <si>
    <t>Rend.-i egys.</t>
  </si>
  <si>
    <t>Db/ Gyűjtő</t>
  </si>
  <si>
    <t>vonalkód (cikkszám)</t>
  </si>
  <si>
    <t xml:space="preserve">szavidő (hónap) </t>
  </si>
  <si>
    <t>Nettó ár összesen</t>
  </si>
  <si>
    <t>Bruttó ár összesen</t>
  </si>
  <si>
    <t xml:space="preserve">Bio alakor ősbúza fehér liszt 1 kg                       </t>
  </si>
  <si>
    <t>db</t>
  </si>
  <si>
    <t xml:space="preserve">Bio alakor ősbúza prémium világos liszt 500 g              </t>
  </si>
  <si>
    <t>Bio alakor ősbúza teljes őrlésű liszt 1 kg</t>
  </si>
  <si>
    <t xml:space="preserve">Bio alakor ősbúza kövesmalmi teljes őrlésű liszt 1 kg                        </t>
  </si>
  <si>
    <t xml:space="preserve">Bio tönköly fehér liszt TBL-70 1 kg                            </t>
  </si>
  <si>
    <t xml:space="preserve">Bio tönköly kenyérliszt TBL-90 1 kg                                     </t>
  </si>
  <si>
    <t xml:space="preserve">Bio tönköly rétesliszt TFF 65 500 g                          </t>
  </si>
  <si>
    <t xml:space="preserve">Bio tönköly teljes őrlésű liszt 1 kg                                              </t>
  </si>
  <si>
    <t xml:space="preserve">Bio tönköly kövesmalmi teljes őrlésű liszt 1 kg                       </t>
  </si>
  <si>
    <t xml:space="preserve">Bio ősdurum (tönke) kövesmalmi teljes őrlésű liszt 1 kg                    </t>
  </si>
  <si>
    <t xml:space="preserve"> - </t>
  </si>
  <si>
    <t xml:space="preserve">Bio ősi gabona teljes őrlésű kenyérsütő keverék 500g            </t>
  </si>
  <si>
    <t xml:space="preserve">Bio ősi gabona TK kenyér sütőkeverék utifűmaghéjjal alacs. szénhidr.500g  </t>
  </si>
  <si>
    <t xml:space="preserve">Bio ősi gabona lisztkeverék - teljes őrlésű 1 kg                                 </t>
  </si>
  <si>
    <t xml:space="preserve">Bio gluténmentes fehér rizsliszt 500g                             </t>
  </si>
  <si>
    <t xml:space="preserve">EP. Malom Zabliszt teljes őrlésű 0,5 kg                                          </t>
  </si>
  <si>
    <t xml:space="preserve">E.P.Malom Zabpehelyliszt 0,5 kg                                       </t>
  </si>
  <si>
    <t xml:space="preserve">EP. Malom Graham liszt 1 kg                          </t>
  </si>
  <si>
    <t xml:space="preserve">EP. Malom Rizsliszt fehér 1 kg - GLUTÉNMENTES                                          </t>
  </si>
  <si>
    <t xml:space="preserve">EP. Kukoricaliszt 1 kg - GLUTÉNMENTES </t>
  </si>
  <si>
    <t xml:space="preserve">EP. Rozsliszt RL90 világos 1kg                                         </t>
  </si>
  <si>
    <t xml:space="preserve">EP. Malom Rozsliszt RL190 teljes őrlésű 1kg                            </t>
  </si>
  <si>
    <t xml:space="preserve">EP. Malom Búza finomliszt BL55 1 kg                     </t>
  </si>
  <si>
    <t xml:space="preserve">E.P.Malom Búzaliszt teljes őrlésű BL200 1 kg                              </t>
  </si>
  <si>
    <t xml:space="preserve">EP. MalomTönkölybúza fehérliszt TBL70 1kg                           </t>
  </si>
  <si>
    <t xml:space="preserve">EP. Malom Tönkölybúza liszt teljes kiőrlésű TBL300 1kg                                 </t>
  </si>
  <si>
    <t xml:space="preserve">E.P.Malom Rozsbúza Tritikálé világos liszt 1 kg                           </t>
  </si>
  <si>
    <t xml:space="preserve">E.P.Malom Rozsbúza Tritikálé teljes őrlésű liszt 1 kg                     </t>
  </si>
  <si>
    <t xml:space="preserve">Bio alakor ősbúza főzésre, sütésre 500 g                  </t>
  </si>
  <si>
    <t xml:space="preserve">Bio alakor ősbúza gersli 500 g                                              </t>
  </si>
  <si>
    <t xml:space="preserve">Bio tönköly főzésre, sütésre 1 kg                                   </t>
  </si>
  <si>
    <t xml:space="preserve">Bio tönköly főzésre, sütésre 500 g </t>
  </si>
  <si>
    <t xml:space="preserve">Bio őszi búza főzésre, sütésre, csíráztatásra 500 g             </t>
  </si>
  <si>
    <t xml:space="preserve">Bio zab köretnek, kásának, hántolt 500g                        </t>
  </si>
  <si>
    <t xml:space="preserve">Bio tönköly búzafű mag 500 g                                              </t>
  </si>
  <si>
    <t>Bio tönköly búzafű mag 1 kg</t>
  </si>
  <si>
    <t xml:space="preserve">Bio alakor ősbúzafű mag 500 g               </t>
  </si>
  <si>
    <t xml:space="preserve">Bio tönke (ősdurum) ősbúzafű mag 500 g   </t>
  </si>
  <si>
    <t xml:space="preserve">Bio napraforgó csíráztatásra - fekete 200g                  </t>
  </si>
  <si>
    <t xml:space="preserve">Bio alakor ősbúza dara 500 g                          </t>
  </si>
  <si>
    <t xml:space="preserve">Bio tönköly teljes őrlésű dara 500 g                                 </t>
  </si>
  <si>
    <t xml:space="preserve">Bio tönköly fehér dara 500 g                                           </t>
  </si>
  <si>
    <t xml:space="preserve">Bio Mamagríz ősi gabonákból 500 g                                    </t>
  </si>
  <si>
    <t xml:space="preserve">Bio durum dara - prémium semolina 500 g                                </t>
  </si>
  <si>
    <t>Bio tönköly korpa 200 g</t>
  </si>
  <si>
    <t xml:space="preserve">Bio alakor ősbúza korpa 200g                         </t>
  </si>
  <si>
    <t xml:space="preserve">Bio zabkorpa - finom és könnyed 250 g                                       </t>
  </si>
  <si>
    <t>Bio zabkorpa - finom és könnyed 500 g</t>
  </si>
  <si>
    <t xml:space="preserve">Bio tönköly kuszkusz teljes őrlésű 250g                </t>
  </si>
  <si>
    <t xml:space="preserve">Bio puffasztott tönköly natúr 200 g                                   </t>
  </si>
  <si>
    <t xml:space="preserve">Bio puffasztott tönköly virágmézzel 200 g                                     </t>
  </si>
  <si>
    <t xml:space="preserve">Bio tönköly flakes virágmézzel 250 g                          </t>
  </si>
  <si>
    <t xml:space="preserve">Bio tönköly müzli magvakkal, gyümölcsökkel 500g           </t>
  </si>
  <si>
    <t xml:space="preserve">Bio tönköly müzli bodzás-feketeribizlis 200g                    </t>
  </si>
  <si>
    <t xml:space="preserve">Bio ősgabona müzli csokis 230 g               </t>
  </si>
  <si>
    <t xml:space="preserve">Bio puffasztott durum natúr 200 g                                     </t>
  </si>
  <si>
    <t xml:space="preserve">Bio puffasztott durum virágmézzel 200 g                    </t>
  </si>
  <si>
    <t xml:space="preserve">Bio puffasztott köles natúr 100 g                                                 </t>
  </si>
  <si>
    <t xml:space="preserve">Bio puffasztott köles natúr 200 g                                                  </t>
  </si>
  <si>
    <t xml:space="preserve">Bio puffasztott köles virágmézzel 200 g                             </t>
  </si>
  <si>
    <t xml:space="preserve">Bio puffasztott köles mézes-fahéjas 200 g                               </t>
  </si>
  <si>
    <t xml:space="preserve">Bio puffasztott ősgabona csokis 160 g                                        </t>
  </si>
  <si>
    <t xml:space="preserve">Bio puffasztott zab feketeribizlivel cukormentes 150 g             </t>
  </si>
  <si>
    <t xml:space="preserve">Bio puffasztott rozs almás fahéjas 150 g           </t>
  </si>
  <si>
    <t xml:space="preserve">Bio puffasztott quinoa natúr 100 g                                    </t>
  </si>
  <si>
    <t xml:space="preserve">Bio gluténmentes puffasztott hajdina 60 g                   </t>
  </si>
  <si>
    <t xml:space="preserve">Bio tönköly pehely 250 g                                    </t>
  </si>
  <si>
    <t xml:space="preserve">Bio alakor ősbúza pehely 250 g                                               </t>
  </si>
  <si>
    <t xml:space="preserve">Bio zabpehely extra nagyszemű 500 g                                        </t>
  </si>
  <si>
    <t xml:space="preserve">Bio zabpehely bársonyos aprószemű 500 g                            </t>
  </si>
  <si>
    <t xml:space="preserve">Ősgabona Műhely Bio zabpehely aprószemű 250 g              </t>
  </si>
  <si>
    <t xml:space="preserve">Bio árpapehely 500 g                                                   </t>
  </si>
  <si>
    <t xml:space="preserve">Bio ötgabonás pehely 500 g                                                </t>
  </si>
  <si>
    <t xml:space="preserve">Bio tönköly tészta ABC 250 g                                     </t>
  </si>
  <si>
    <t xml:space="preserve">Bio tönköly tészta cérnametélt 250 g                                         </t>
  </si>
  <si>
    <t xml:space="preserve">Bio tönköly tészta cérnametélt teljes őrlésű 250 g                     </t>
  </si>
  <si>
    <t xml:space="preserve">Bio tönköly tészta sodort csiga 250 g                                           </t>
  </si>
  <si>
    <t xml:space="preserve">Bio tönköly tészta fodros nagykocka 250 g                             </t>
  </si>
  <si>
    <t>Bio tönköly tészta fodros nagykocka 500 g</t>
  </si>
  <si>
    <t xml:space="preserve">Bio tönköly PEPITA tészta fodros nagykocka 250 g                 </t>
  </si>
  <si>
    <t xml:space="preserve">Bio tönköly tészta fodros nagykocka teljes őrlésű 250 g                    </t>
  </si>
  <si>
    <t>Bio tönköly tészta gépi tarhonya 250 g</t>
  </si>
  <si>
    <t>Bio tönköly tészta gépi tarhonya 500 g</t>
  </si>
  <si>
    <t xml:space="preserve">Bio tönköly tészta kézi tarhonya 250 g                                      </t>
  </si>
  <si>
    <t xml:space="preserve">Bio tönköly tészta kiskagyló 250 g                                        </t>
  </si>
  <si>
    <t xml:space="preserve">Bio tönköly tészta orsó 250 g                                          </t>
  </si>
  <si>
    <t>Bio tönköly tészta orsó 500 g</t>
  </si>
  <si>
    <t xml:space="preserve">Bio tönköly tészta orsó teljes őrlésű 250 g                      </t>
  </si>
  <si>
    <t xml:space="preserve">Bio tönköly tészta penne 250 g                                                       </t>
  </si>
  <si>
    <t xml:space="preserve">Bio tönköly tészta penne 500 g                                      </t>
  </si>
  <si>
    <t xml:space="preserve">Bio tönköly tészta penne teljes őrlésű 250 g                    </t>
  </si>
  <si>
    <t xml:space="preserve">Bio tönköly tészta spagetti 250 g </t>
  </si>
  <si>
    <t xml:space="preserve">Bio tönköly tészta spagetti 400 g                                         </t>
  </si>
  <si>
    <t xml:space="preserve">Bio tönköly tészta szarvacska 250 g                                  </t>
  </si>
  <si>
    <t>Bio tönköly tészta szarvacska 500 g</t>
  </si>
  <si>
    <t xml:space="preserve">Bio tönköly tészta szarvacska teljes őrlésű 250 g                  </t>
  </si>
  <si>
    <t xml:space="preserve">Bio tönköly tészta szélesmetélt 250 g      </t>
  </si>
  <si>
    <t>Bio tönköly tészta szélesmetélt 500 g</t>
  </si>
  <si>
    <t xml:space="preserve">Bio tönköly tészta szélesmetélt teljes őrlésű 250 g            </t>
  </si>
  <si>
    <t>Bio alakor ősbúza tészta fodros nagykocka 250 g</t>
  </si>
  <si>
    <t xml:space="preserve">Bio alakor ősbúza tészta fodros nagykocka teljes őrlésű 250 g                </t>
  </si>
  <si>
    <t xml:space="preserve">Bio alakor ősbúza tészta szélesmetélt 250 g                                   </t>
  </si>
  <si>
    <t>Bio alakor ősbúza tészta szélesmetélt teljes őrlésű 250 g</t>
  </si>
  <si>
    <t xml:space="preserve">Bio alakor ősbúza tészta spagetti 250 g                         </t>
  </si>
  <si>
    <t xml:space="preserve">Bio alakor ősbúza tészta orsó 250 g                           </t>
  </si>
  <si>
    <t xml:space="preserve">Bio alakor ősbúza tészta orsó teljes őrlésű 250 g                    </t>
  </si>
  <si>
    <t xml:space="preserve">Bio alakor ősbúza tészta csiga 250 g                                     </t>
  </si>
  <si>
    <t xml:space="preserve">Pasta Antico I. - Prémium orsótészta 3 féle ősi gabonából 200g           </t>
  </si>
  <si>
    <t xml:space="preserve">Pasta Antico II. - Prémium nagykocka 3 féle ősi gabonából 200g      </t>
  </si>
  <si>
    <t xml:space="preserve">Bio tönköly mézes puszedli eredeti 200 g                      </t>
  </si>
  <si>
    <t xml:space="preserve">Bio tönköly mézes puszedli kakaós 180 g                               </t>
  </si>
  <si>
    <t xml:space="preserve">Bio tönköly mézes puszedli diós 150 g                                                  </t>
  </si>
  <si>
    <t xml:space="preserve">Bio tönköly mézes puszedli kókuszos 150 g                                </t>
  </si>
  <si>
    <t xml:space="preserve">Bio tönköly mézes puszedli citromos 140 g                            </t>
  </si>
  <si>
    <t xml:space="preserve">Bio tönköly mézes puszedli szilvalekvárral 200 g                         </t>
  </si>
  <si>
    <t xml:space="preserve">Bio tönköly mézes puszedli válogatás 180 g                   </t>
  </si>
  <si>
    <t xml:space="preserve">Bio tönköly mézes puszedli mesés 180 g                               </t>
  </si>
  <si>
    <t xml:space="preserve">Bio alakor ősbúza mézes puszedli mesés 100 g                  </t>
  </si>
  <si>
    <t xml:space="preserve">Bio tönköly mézeskalács keksz piros ribiszke lekvárral 100 g                </t>
  </si>
  <si>
    <t xml:space="preserve">Bio tönköly mézeskalács Margaréta somlekvárral 100 g                </t>
  </si>
  <si>
    <t xml:space="preserve">Bio tönköly mézeskalács keksz – mesés állatkák 100 g                   </t>
  </si>
  <si>
    <t xml:space="preserve">Bio tönköly mézes sütemény és tortalap 200 g                        </t>
  </si>
  <si>
    <t xml:space="preserve">Bio tönköly natúr „Fitness” tallér 100 g                                </t>
  </si>
  <si>
    <t xml:space="preserve">Bio tönköly sajtos tallér 100 g                                                     </t>
  </si>
  <si>
    <t xml:space="preserve">Bio tönköly háztartási keksz 200 g                                      </t>
  </si>
  <si>
    <t>csomag</t>
  </si>
  <si>
    <t xml:space="preserve">Bio alakor ősbúza sajtos rudacskák 100 g                                    </t>
  </si>
  <si>
    <t xml:space="preserve">Bio alakor ősbúza kókuszos korong 125 g  VEGÁN                                    </t>
  </si>
  <si>
    <t xml:space="preserve">Bio alakor ősbúza narancsos-gyömbéres keksz 125 g                       </t>
  </si>
  <si>
    <t xml:space="preserve">Bio alakor ősbúza babapiskóta 100 g                                      </t>
  </si>
  <si>
    <t xml:space="preserve">Detki cukormentes édes keksz 200 g                </t>
  </si>
  <si>
    <t xml:space="preserve">Detki cukormentes édes kakaós keksz 180 g   </t>
  </si>
  <si>
    <t xml:space="preserve">Detki cukormentes édes kókuszos keksz 180 g                         </t>
  </si>
  <si>
    <t xml:space="preserve">Detki háztartási keksz cukor stop 200 g                                </t>
  </si>
  <si>
    <t xml:space="preserve">Detki cukormentes háztartási keksz édesítőszerekkel 160g                 </t>
  </si>
  <si>
    <t xml:space="preserve">Detki bio babakeksz 180 g                                              </t>
  </si>
  <si>
    <t xml:space="preserve">Detki Vitál cukormentes teljes őrlésű omlós keksz 170 g            </t>
  </si>
  <si>
    <t xml:space="preserve">KOJU kézi búzafű- zöldség- és gyüm.prés BPA mentes - zöld       </t>
  </si>
  <si>
    <t xml:space="preserve">KOJU BPA mentes kézi prés gyerekeknek - zöld/sárga                </t>
  </si>
  <si>
    <t>HJ Elektromos búzafű- zöldség- és gyümölcsprés - fehér</t>
  </si>
  <si>
    <t xml:space="preserve">HJ Elektromos búzafű- zöldség- és gyümölcsprés - fekete             </t>
  </si>
  <si>
    <t xml:space="preserve">HJ Elektromos búzafű- zöldség- és gyümölcsprés - ezüst             </t>
  </si>
  <si>
    <t xml:space="preserve">NUTRI VAC  hosszanfriss vákuum ételtároló rendszer                  </t>
  </si>
  <si>
    <t>DUO Kézi gabonamalom és pelyhesítő</t>
  </si>
  <si>
    <t>ARABELLA Elektromos gabonaőrlő asztali malom hárs fából</t>
  </si>
  <si>
    <t>20% KEDVEZM.</t>
  </si>
  <si>
    <t>HJ elektromos ezüst búzafű- és gyümölcsprés + ajándék húsdaráló adapter</t>
  </si>
  <si>
    <t>8000Ft AJÁNDÉK</t>
  </si>
  <si>
    <t>HJ elektromos fekete búzafű- és gyümölcsprés + ajándék NUTRI VAC  vákuum ételtároló rendsz.</t>
  </si>
  <si>
    <t>11500Ft AJÁNDÉK</t>
  </si>
  <si>
    <t>NUTRI VAC  hosszanfriss vákuum ételtároló rendszer  + ajándék kiegészítő tárolóedény</t>
  </si>
  <si>
    <t>ajándék kiegészítő</t>
  </si>
  <si>
    <t xml:space="preserve">Jázmin rizs 400 g                                                </t>
  </si>
  <si>
    <t>Bio csiráztató földkeverék 3 L</t>
  </si>
  <si>
    <t>korlátlan</t>
  </si>
  <si>
    <t>Bio csiráztató földkeverék 40 L</t>
  </si>
  <si>
    <t xml:space="preserve">Fa tésztakaparó kenyérsütéshez              </t>
  </si>
  <si>
    <t xml:space="preserve">Dr. Vis természetes lúgos ásványvíz szénsavmentes - 0,5l </t>
  </si>
  <si>
    <t xml:space="preserve">Dr. Vis természetes lúgos ásványvíz szénsavmentes - 1,5l       </t>
  </si>
  <si>
    <t xml:space="preserve">Békebeli Hidegen sajtolt Napraforgó Étolaj 1 l                          </t>
  </si>
  <si>
    <t xml:space="preserve">Békebeli Hidegen sajtolt Napraforgó Étolaj 2 l                           </t>
  </si>
  <si>
    <t xml:space="preserve">Békebeli Hidegen sajtolt Napraforgó Étolaj 5 l                            </t>
  </si>
  <si>
    <t xml:space="preserve">Békebeli Hidegen sajtolt Repceolaj 0,5 l                                       </t>
  </si>
  <si>
    <t xml:space="preserve">Békebeli Hidegen sajtolt Repceolaj 1 l                                         </t>
  </si>
  <si>
    <t>Hajdu Szárított Zöldségkeverék sómentes 80 g                                      ÚJ!!!</t>
  </si>
  <si>
    <t xml:space="preserve">E.P.Malom Kékbúza-liszt világos 1 kg               </t>
  </si>
  <si>
    <t xml:space="preserve">E.P.Malom Kékbúza-liszt teljes őrlésű 1 kg                   </t>
  </si>
  <si>
    <t xml:space="preserve">Bio ősi gabona világos barna kenyér sütőkeverék 500g                      </t>
  </si>
  <si>
    <t xml:space="preserve">EP. Malom Extra sikér búzaliszt 1 kg                   </t>
  </si>
  <si>
    <t xml:space="preserve">Bio alakor ősbúza dara 250 g                         </t>
  </si>
  <si>
    <t xml:space="preserve">Pasta Antico III. - Prém. szélesmetélt 3 féle ősi gabonából 200g </t>
  </si>
  <si>
    <t>Pasta Antico IV. - Prém. lasagne 3 féle ősi gabonából 200g</t>
  </si>
  <si>
    <t>Pasta Antico V. - Prém. spagetti 3 féle ősi gabonából 200g</t>
  </si>
  <si>
    <t xml:space="preserve">Pasta Antico VI. - Prém. kézi tarhonya 3 féle ősi gabonából 200g </t>
  </si>
  <si>
    <t xml:space="preserve">Bio tönköly tésztakülönlegesség spaghettoni 250g      </t>
  </si>
  <si>
    <t xml:space="preserve">Bio puffasztott tönköly fahéjjal és zabpehellyel 250 g                 </t>
  </si>
  <si>
    <t xml:space="preserve">Bio puffasztott ősgabona áfonyás 140 g               </t>
  </si>
  <si>
    <t xml:space="preserve">Ősgabona Műhely Puffasztott barna rizs virágmézzel 100 g           </t>
  </si>
  <si>
    <t xml:space="preserve">Bio tönköly medvehagymás tallér 100 g         </t>
  </si>
  <si>
    <t xml:space="preserve">Bio alakor ősbúza ropogós falatkák sárgarépás 100 g </t>
  </si>
  <si>
    <t xml:space="preserve">Bio alakor ősbúza ropogós falatkák fahéjas csábítás 100 g        </t>
  </si>
  <si>
    <t xml:space="preserve">Detki állatfigurás keksz gyerekeknek + kalciummal 160 g                     </t>
  </si>
  <si>
    <t>doboz</t>
  </si>
  <si>
    <t>zsák</t>
  </si>
  <si>
    <t>Minőségét megőrzi: 31.01.2022</t>
  </si>
  <si>
    <t>Áfa %</t>
  </si>
  <si>
    <t>Rendelt db</t>
  </si>
  <si>
    <t>Bio alakor ősbúza teljes őrlésű liszt zsákos 25 kg</t>
  </si>
  <si>
    <t>Bio tönköly fehér liszt TBL 70 zsákos 25 kg</t>
  </si>
  <si>
    <t>Bio tönköly kenyérliszt TBL 90 zsákos 25 kg</t>
  </si>
  <si>
    <t xml:space="preserve">Bio tönköly teljes őrlésű liszt zsákos 5 kg                     </t>
  </si>
  <si>
    <t>Bio tönköly teljes őrlésű liszt zsákos 25 kg</t>
  </si>
  <si>
    <t>Bio tönköly kövesmalmi teljes őrlésű liszt zsákos 25 kg</t>
  </si>
  <si>
    <t xml:space="preserve">Bio tönköly teljes őrlésű dara 25 kg                                   </t>
  </si>
  <si>
    <t xml:space="preserve">Bio tönköly fehér dara 25 kg                                           </t>
  </si>
  <si>
    <t xml:space="preserve">Bio durum dara - prémium semolina  25 kg             </t>
  </si>
  <si>
    <t>Bio alakor ősbúza korpa 20 kg</t>
  </si>
  <si>
    <t>Bio tönköly korpa 20 kg</t>
  </si>
  <si>
    <t>Bio zabkorpa - finom és könnyed 25 kg</t>
  </si>
  <si>
    <t>Bio alakor ősbúza kovászpor (ferment) 2 kg</t>
  </si>
  <si>
    <t xml:space="preserve">Zabliszt teljes őrlésű  25 kg </t>
  </si>
  <si>
    <t xml:space="preserve">Zabpehelyliszt  25 kg </t>
  </si>
  <si>
    <t xml:space="preserve">Búza teljes kiőrlésű liszt 25 kg </t>
  </si>
  <si>
    <t xml:space="preserve">Graham liszt zsákos 25 kg </t>
  </si>
  <si>
    <t>Rizsliszt zsákos 50 kg - GLUTÉNMENTES</t>
  </si>
  <si>
    <t>Rozsliszt RL90 világos zsákos 25 kg</t>
  </si>
  <si>
    <t xml:space="preserve">Rozsliszt RL190 teljes őrlésű zsákos 25 kg </t>
  </si>
  <si>
    <t>Búza finomliszt 5 kg</t>
  </si>
  <si>
    <t>Tönkölybúza fehérliszt 25 kg</t>
  </si>
  <si>
    <t>Tönkölybúza teljes kiőrlésű 25 kg</t>
  </si>
  <si>
    <t xml:space="preserve">Kukoricaliszt 25 kg </t>
  </si>
  <si>
    <t xml:space="preserve">Bio tönköly tészta ABC 5 kg                                 </t>
  </si>
  <si>
    <t xml:space="preserve">Bio tönköly tészta cérnametélt 5 kg                                 </t>
  </si>
  <si>
    <t>Bio tönköly tészta cérnametélt teljes őrlésű 5 kg</t>
  </si>
  <si>
    <t xml:space="preserve">Bio tönköly tészta sodort csiga 5 kg                                         </t>
  </si>
  <si>
    <t>Bio tönköly tészta fodros nagykocka 5 kg</t>
  </si>
  <si>
    <t>Bio tönköly tészta fodros nagykocka teljes őrlésű 5 kg</t>
  </si>
  <si>
    <t>Bio tönköly tészta gépi tarhonya 5 kg</t>
  </si>
  <si>
    <t xml:space="preserve">Bio tönköly tészta kézi tarhonya 5 kg                                      </t>
  </si>
  <si>
    <t>Bio tönköly tészta kiskagyló 5 kg                                  ÚJ!!!</t>
  </si>
  <si>
    <t>Bio tönköly tészta orsó 5 kg</t>
  </si>
  <si>
    <t xml:space="preserve">Bio tönköly tészta orsó teljes őrlésű 5 kg                      </t>
  </si>
  <si>
    <t>Bio tönköly tészta penne 5 kg</t>
  </si>
  <si>
    <t>Bio tönköly tészta penne teljes őrlésű 5 kg</t>
  </si>
  <si>
    <t xml:space="preserve">Bio tönköly tészta spagetti 5 kg </t>
  </si>
  <si>
    <t>Bio tönköly tészta szarvacska 5 kg</t>
  </si>
  <si>
    <t xml:space="preserve">Bio tönköly tészta szarvacska teljes őrlésű 5 kg                             </t>
  </si>
  <si>
    <t xml:space="preserve">Bio tönköly tészta szélesmetélt 5 kg      </t>
  </si>
  <si>
    <t>Bio tönköly tészta szélesmetélt teljes őrlésű 5 kg</t>
  </si>
  <si>
    <t>Bio alakor ősbúza tészta fodros nagykocka 5 kg</t>
  </si>
  <si>
    <t xml:space="preserve">Bio alakor ősbúza tészta fodros nagykocka teljes őrlésű 5 kg                </t>
  </si>
  <si>
    <t xml:space="preserve">Bio alakor ősbúza tészta szélesmetélt 5 kg                                  </t>
  </si>
  <si>
    <t>Bio alakor ősbúza tészta szélesmetélt teljes őrlésű 5 kg</t>
  </si>
  <si>
    <t xml:space="preserve">Bio alakor ősbúza tészta spagetti 5 kg                          </t>
  </si>
  <si>
    <t xml:space="preserve">Bio alakor ősbúza tészta orsó 5 kg                              </t>
  </si>
  <si>
    <t xml:space="preserve">Bio alakor ősbúza tészta orsó teljes őrlésű 5 kg             </t>
  </si>
  <si>
    <t>Bio alakor ősbúza tészta csiga 5 kg</t>
  </si>
  <si>
    <t xml:space="preserve">Bio puffasztott tönköly natúr 8 kg </t>
  </si>
  <si>
    <t>Bio puffasztott tönköly virágmézzel  12,5 kg</t>
  </si>
  <si>
    <t xml:space="preserve">Bio puffasztott tönköly fahéjjal és zabpehellyel 25 kg </t>
  </si>
  <si>
    <t xml:space="preserve">Bio tönköly flakes virágmézzel 15kg </t>
  </si>
  <si>
    <t>Bio puffasztott köles natúr 8 kg</t>
  </si>
  <si>
    <t xml:space="preserve">Bio puffasztott köles virágmézzel  10 kg         </t>
  </si>
  <si>
    <t xml:space="preserve">Bio puffasztott köles fahéjas zsákos 12,5 kg     </t>
  </si>
  <si>
    <t xml:space="preserve">Bio puffasztott durumbúza natúr 10 kg         </t>
  </si>
  <si>
    <t xml:space="preserve">Bio puffasztott durumbúza virágmézzel 10 kg         </t>
  </si>
  <si>
    <t xml:space="preserve">Bio puffasztott quinoa natúr 7 kg                                </t>
  </si>
  <si>
    <t xml:space="preserve">Bio árpapehely 25 kg                                    </t>
  </si>
  <si>
    <t xml:space="preserve">Bio alakor ősbúza pehely 25 kg                                    </t>
  </si>
  <si>
    <t>Bio tönköly pehely 25 kg</t>
  </si>
  <si>
    <t>Bio zabpehely extra nagyszemű 25 kg</t>
  </si>
  <si>
    <t>Bio zabpehely aprószemű 25 kg</t>
  </si>
  <si>
    <t>Bio ötgabonás pehely 25kg</t>
  </si>
  <si>
    <t>Bio tönköly mézes puszedli - eredeti 1 kg</t>
  </si>
  <si>
    <t>Bio tönköly mézes puszedli - kakaós 1 kg</t>
  </si>
  <si>
    <t>Bio tönköly mézes puszedli - diós 1 kg</t>
  </si>
  <si>
    <t>Bio tönköly mézes puszedli - kókuszos 1 kg</t>
  </si>
  <si>
    <t>Bio tönköly mézes puszedli - citromos 1 kg</t>
  </si>
  <si>
    <t>Bio tönköly mézes puszedli - szilvalekvárral 1 kg</t>
  </si>
  <si>
    <t>Bio tönköly mesés mézes puszedli (mesefigurás puszedlik) 1 kg</t>
  </si>
  <si>
    <t>Bio tönköly mézes keksz kakaós vegyes mesés állatok 1 kg</t>
  </si>
  <si>
    <t>Bio alakor ősbúza mesés mézes puszedli (mesefigurás puszedlik) 1 kg</t>
  </si>
  <si>
    <t>Bio alakor ősbúza ropogós falatkák sárgarépás 1kg</t>
  </si>
  <si>
    <t>Bio alakor ősbúza ropogós falatkák fahéjas csábítás 1kg</t>
  </si>
  <si>
    <t xml:space="preserve">Bio alakor ősbúza sajtos rudacskák 1kg                                 </t>
  </si>
  <si>
    <t xml:space="preserve">Bio alakor ősbúza kókuszos korong 1kg                                           </t>
  </si>
  <si>
    <t xml:space="preserve">Bio alakor ősbúza narancsos-gyömbéres keksz 1kg                 </t>
  </si>
  <si>
    <t>Bio alakor ősbúza főzésre, sütésre 50 kg</t>
  </si>
  <si>
    <t xml:space="preserve">Bio alakor ősbúza gersli 25 kg                                             </t>
  </si>
  <si>
    <t xml:space="preserve">Bio tönköly főzésre, őrlésre zsákos 50kg </t>
  </si>
  <si>
    <t>Bio őszi búza főzésre, sütésre, csíráztatásra zsákos 50 kg</t>
  </si>
  <si>
    <t xml:space="preserve">Bio ősdurum főzésre, sütésre, csíráztatásra zsákos 50 kg  </t>
  </si>
  <si>
    <t xml:space="preserve">Bio ősdurum (tönke) kövesmalmi teljes őrlésű liszt zsákos 25 kg             </t>
  </si>
  <si>
    <t>tasak</t>
  </si>
  <si>
    <t xml:space="preserve">Bio alakor ősbúzafű mag 30kg               </t>
  </si>
  <si>
    <t>Bio tönköly búzafű mag 30 kg</t>
  </si>
  <si>
    <r>
      <t>Bio puffasztott köles natúr GLUTÉNMENTES 15kg       -</t>
    </r>
    <r>
      <rPr>
        <i/>
        <sz val="10"/>
        <rFont val="LucidaFaxDm_PFL"/>
      </rPr>
      <t xml:space="preserve"> 1125 Ft (50%) kedvezmény </t>
    </r>
  </si>
  <si>
    <t>AKCIÓ:</t>
  </si>
  <si>
    <t>REGGELIZŐ PEHELY:</t>
  </si>
  <si>
    <t xml:space="preserve">Bio alakor ősbúza gersli 2 kg                                     </t>
  </si>
  <si>
    <t xml:space="preserve">Bio tönköly gersli (tönkölyrizs) 2 kg                                 </t>
  </si>
  <si>
    <t xml:space="preserve">Bio őszi búza főzésre, sütésre, csíráztatásra 2,5 kg            </t>
  </si>
  <si>
    <t xml:space="preserve">Bio ősdurum tönke gersli 2 kg                               </t>
  </si>
  <si>
    <t xml:space="preserve">Szárított leveszöldség keverék adalékmentes 1 kg             </t>
  </si>
  <si>
    <t xml:space="preserve">Bio alakor ősbúza kövesmalmi teljes őrlésű liszt zsákos 25 kg                </t>
  </si>
  <si>
    <t>BIO LISZT, DARA, KORPA:</t>
  </si>
  <si>
    <t>Kakaós-mentás vegán keksz 1kg</t>
  </si>
  <si>
    <t>EGYÉB:</t>
  </si>
  <si>
    <t>Bruttó összesen</t>
  </si>
  <si>
    <t>XXL kiszerelés</t>
  </si>
  <si>
    <t>bruttó rendelési érték</t>
  </si>
  <si>
    <t>Összesen:</t>
  </si>
  <si>
    <t>Rendelés összesítő:</t>
  </si>
  <si>
    <t>Cégnév:</t>
  </si>
  <si>
    <t>Nettó ár</t>
  </si>
  <si>
    <r>
      <t xml:space="preserve">Bio alakor ősbúza fehér liszt 5 kg    </t>
    </r>
    <r>
      <rPr>
        <sz val="10"/>
        <rFont val="LucidaFaxDm_PFL"/>
      </rPr>
      <t xml:space="preserve">                </t>
    </r>
  </si>
  <si>
    <t xml:space="preserve">Bio alakor ősbúza fehér liszt zsákos 25 kg </t>
  </si>
  <si>
    <r>
      <t xml:space="preserve">Bio alakor ősbúza teljes őrlésű liszt 5 kg  </t>
    </r>
    <r>
      <rPr>
        <sz val="10"/>
        <rFont val="LucidaFaxDm_PFL"/>
      </rPr>
      <t xml:space="preserve">          </t>
    </r>
  </si>
  <si>
    <t xml:space="preserve">Bio Mamagríz ősi gabonákból 250 g          </t>
  </si>
  <si>
    <t>Bio világos tönköly édes sütőkeverék natúr 330g</t>
  </si>
  <si>
    <t>Bio világos alakor édes sütőkeverék mákos 380g</t>
  </si>
  <si>
    <t>Bio világos alakor édes sütőkeverék almás-fahéjas 380g</t>
  </si>
  <si>
    <t>Bio teljes őrlésű édes alakor sütőkeverék natúr 380g</t>
  </si>
  <si>
    <t>Bio tk. édes alakor sütőkev. mazsolás-mandulás 380g</t>
  </si>
  <si>
    <t>Bio teljes őrléső édes alakor sütőkeverék mákos 380g</t>
  </si>
  <si>
    <t>Bio tk. édes alakor sütőkeverék almás-fahéjas 380g</t>
  </si>
  <si>
    <t>Bio világos tönköly édes sütőkeverék almás-fahéjas 380g</t>
  </si>
  <si>
    <t>Bio világos tönköly édes sütőkeverék mákos 380g</t>
  </si>
  <si>
    <t>Bio teljes őrlésű édes tönköly sütőkeverék natúr 330g</t>
  </si>
  <si>
    <t>Bio tk. édes tönköly sütőkev. mazsolával, mandulával 380g</t>
  </si>
  <si>
    <t>Bio világos tönköly magvas sütőkeverék 450g</t>
  </si>
  <si>
    <t>Bio teljes őrlésű tönköly magvas sütőkeverék 500g</t>
  </si>
  <si>
    <t>Bio teljes őrlésű alakor magvas sütőkeverék 500g</t>
  </si>
  <si>
    <t>Bio ősi gabona világosbarna magvas sütőkeverék 500</t>
  </si>
  <si>
    <t>Bio ősi gabona teljes őrlésű magvas sütőkeverék 500g</t>
  </si>
  <si>
    <t>Bio ősi gabona magvas sütőkeverék útifűmaghéjjal 500g</t>
  </si>
  <si>
    <t>Bio világos alakor édes sütőkev. mazsola, mandula 380g</t>
  </si>
  <si>
    <t>Bio világos tönköly édes sütőkev. mazsola, mandula 380g</t>
  </si>
  <si>
    <t>Bio világos tönköly kenyér sütőkeverék 450g</t>
  </si>
  <si>
    <t xml:space="preserve">Bio tönköly citromos mákos keksz 100g </t>
  </si>
  <si>
    <t xml:space="preserve">Detki állatfig. kakaós keksz gyerekeknek + kalciummal 160 g         </t>
  </si>
  <si>
    <t xml:space="preserve">Detki cukorment. darált háztartási keksz édesítőszer. 350 g       </t>
  </si>
  <si>
    <t xml:space="preserve">Tapadásmentes papír sütőforma kenyér/kalács 6db/csom.         </t>
  </si>
  <si>
    <t xml:space="preserve">Bio alakor kovászpor (sütőferment) közvetlen felhaszn. 100g                     </t>
  </si>
  <si>
    <t xml:space="preserve">EPMS. Rizsdara 500g - GLUTÉNMENTES                                                    </t>
  </si>
  <si>
    <t xml:space="preserve">EPMS. Kukoricadara 500g - GLUTÉNMENTES                                  </t>
  </si>
  <si>
    <t>BIO TÖNKÖLY TÉSZTÁK</t>
  </si>
  <si>
    <t>CSOMAGAJÁNLAT: Bio alakor teljes őrl. tészták - 1-1-1 db szélesmetélt, orsó, fodros nagykocka -20%</t>
  </si>
  <si>
    <t>NATÚR TERMÉKEK</t>
  </si>
  <si>
    <t>Bio gluténmentes puffasztott köles mézes-feketerib. 110 g</t>
  </si>
  <si>
    <t xml:space="preserve">Detki Cookies cukorment. omlós keksz csoki darab. 130 g   </t>
  </si>
  <si>
    <t xml:space="preserve">Detki Cookies cukorment. kakaós keksz csoki darab. 130 g   </t>
  </si>
  <si>
    <t xml:space="preserve">Detki cukorment. darálós vaniliás-kakaós omlós keksz 180 g             </t>
  </si>
  <si>
    <t>szav.idő (hónap)</t>
  </si>
  <si>
    <t>Bio tönköly citromos-mákos keksz 1 kg</t>
  </si>
  <si>
    <t xml:space="preserve">ZeroWaste Babapiskóta  3 kg/doboz             </t>
  </si>
  <si>
    <t>Gabona, dara, korpa</t>
  </si>
  <si>
    <t>Termékelőnyök</t>
  </si>
  <si>
    <t xml:space="preserve">Bio tönköly fehér liszt TBL 70 - 5 kg                          </t>
  </si>
  <si>
    <t>készletinfó: naturgoldhungaria.hu</t>
  </si>
  <si>
    <t>hozzáadott cukormentes, pálmaolajmentes</t>
  </si>
  <si>
    <t>tojásmentes, rostban gazdag</t>
  </si>
  <si>
    <t>tojásmentes, GMO-mentes</t>
  </si>
  <si>
    <t>vegán, GMO-mentes</t>
  </si>
  <si>
    <t>vegán, GMO-mentes, rostban gazdag</t>
  </si>
  <si>
    <t>gluténmentes, GMO-mentes</t>
  </si>
  <si>
    <t>GMO-mentes</t>
  </si>
  <si>
    <t>GMO-mentes, 100% ősi gabona</t>
  </si>
  <si>
    <t>GMO-mentes, rostban gazdag, 100% ősi gabona</t>
  </si>
  <si>
    <t>tapadásmentes</t>
  </si>
  <si>
    <t>vitamin és antioxidáns forrás</t>
  </si>
  <si>
    <t>rostban és fehérjében gazdag</t>
  </si>
  <si>
    <t>rostban gazdag</t>
  </si>
  <si>
    <t>gluténmentes</t>
  </si>
  <si>
    <t>rostban gazdag, magas tápérték</t>
  </si>
  <si>
    <t>gluténmentes, gazdag fehérjében</t>
  </si>
  <si>
    <t>finomszemcsés, sokoldalú felhasználás</t>
  </si>
  <si>
    <t>kiváló kenyérsütéshez</t>
  </si>
  <si>
    <t>antibakteriális hatású</t>
  </si>
  <si>
    <t>vitamin és antioxidáns forrás, rostban gazdag</t>
  </si>
  <si>
    <t>magas rost- és ásványianyag tartalom</t>
  </si>
  <si>
    <t>GMO-mentes, rostban gazdag</t>
  </si>
  <si>
    <t xml:space="preserve">hozzáadott cukormentes, laktózmentes </t>
  </si>
  <si>
    <t>rostban gazdag, GMO-mentes</t>
  </si>
  <si>
    <t>GMO-mentes, pálmaolajmentes</t>
  </si>
  <si>
    <t>GMO-mentes pálmaolajmentes</t>
  </si>
  <si>
    <t>Bio alakor alapú sütőferment kovász neveléshez 100g</t>
  </si>
  <si>
    <t>Bio világos alakor kenyér sütőkeverék 450g</t>
  </si>
  <si>
    <t>gluténmentes, pálmaolajmentes</t>
  </si>
  <si>
    <t>hozzáadott cukormentes, rostban gazdag</t>
  </si>
  <si>
    <t>GMO-mentes, hozzáadott sómentes</t>
  </si>
  <si>
    <t>GMO-mentes, vegán</t>
  </si>
  <si>
    <t>cukormentes</t>
  </si>
  <si>
    <t>hozzáadott vitaminnal</t>
  </si>
  <si>
    <t>lúgosító</t>
  </si>
  <si>
    <t>hidegen sajtolt, 100%-os olaj</t>
  </si>
  <si>
    <t>sómentes</t>
  </si>
  <si>
    <r>
      <t xml:space="preserve">Szállítási cím: </t>
    </r>
    <r>
      <rPr>
        <sz val="8"/>
        <color indexed="8"/>
        <rFont val="Calibri"/>
        <family val="2"/>
        <charset val="238"/>
      </rPr>
      <t xml:space="preserve">(új vagy változás esetén) </t>
    </r>
  </si>
  <si>
    <r>
      <t>Számlázási adatok:</t>
    </r>
    <r>
      <rPr>
        <sz val="8"/>
        <color indexed="8"/>
        <rFont val="Calibri"/>
        <family val="2"/>
        <charset val="238"/>
      </rPr>
      <t xml:space="preserve"> (új vagy változás esetén)</t>
    </r>
  </si>
  <si>
    <r>
      <t>Adószám:</t>
    </r>
    <r>
      <rPr>
        <sz val="8"/>
        <color indexed="8"/>
        <rFont val="Calibri"/>
        <family val="2"/>
        <charset val="238"/>
      </rPr>
      <t xml:space="preserve"> (új vagy változás esetén)</t>
    </r>
  </si>
  <si>
    <r>
      <t>Telefonszám, email:</t>
    </r>
    <r>
      <rPr>
        <sz val="8"/>
        <color indexed="8"/>
        <rFont val="Calibri"/>
        <family val="2"/>
        <charset val="238"/>
      </rPr>
      <t xml:space="preserve"> (új vagy változás esetén)</t>
    </r>
  </si>
  <si>
    <r>
      <t>Kapcsolattartó:</t>
    </r>
    <r>
      <rPr>
        <b/>
        <sz val="8"/>
        <color theme="1"/>
        <rFont val="Calibri"/>
        <family val="2"/>
        <charset val="238"/>
        <scheme val="minor"/>
      </rPr>
      <t xml:space="preserve"> </t>
    </r>
    <r>
      <rPr>
        <sz val="8"/>
        <color theme="1"/>
        <rFont val="Calibri"/>
        <family val="2"/>
        <charset val="238"/>
        <scheme val="minor"/>
      </rPr>
      <t>(új vagy változás esetén)</t>
    </r>
  </si>
  <si>
    <t>Megrendelő adatai</t>
  </si>
  <si>
    <r>
      <t xml:space="preserve">Árgarancia: 2022 január </t>
    </r>
    <r>
      <rPr>
        <b/>
        <sz val="8"/>
        <color theme="1"/>
        <rFont val="Calibri"/>
        <family val="2"/>
        <charset val="238"/>
        <scheme val="minor"/>
      </rPr>
      <t xml:space="preserve"> - ban elküldött rendelésekre a készlet erejéig</t>
    </r>
  </si>
  <si>
    <t>BIO LISZTEK fehér, teljes őrlésű ősgabona:</t>
  </si>
  <si>
    <t>BIO LISZTKEVERÉK: édes és sós sütőkeverékek &amp; kiegészítők</t>
  </si>
  <si>
    <t>környezetbarát</t>
  </si>
  <si>
    <t>MINŐSÉGI &amp; REFORM LISZTEK: ELSŐ PESTI MALOM</t>
  </si>
  <si>
    <t>DARA, GRÍZ, KUSZKUSZ</t>
  </si>
  <si>
    <t>KORPÁK A KONYHÁBA</t>
  </si>
  <si>
    <t>GABONÁK A KONYHÁBA @ BÚZAFŰ MAGOK</t>
  </si>
  <si>
    <t xml:space="preserve">rostdús, hozzáadott cukormentes, laktózmentes </t>
  </si>
  <si>
    <t>Liszt &amp; lisztkeverék</t>
  </si>
  <si>
    <t>BIO ALAKOR ŐSBÚZA TÉSZTÁK</t>
  </si>
  <si>
    <t>BIO ŐSI GABONA PRÉMIUM TÉSZTÁK</t>
  </si>
  <si>
    <t>Tojásmentes tészta</t>
  </si>
  <si>
    <t>Reggeliző pehely &amp; müzli</t>
  </si>
  <si>
    <t>MÜZLI &amp; ÍZESÍTETT GABONAPEHELY</t>
  </si>
  <si>
    <t>Bio tönköly mézeskalács szív 1 db</t>
  </si>
  <si>
    <t>SÓS SNACK ŐSGABONÁKBÓL</t>
  </si>
  <si>
    <t>ÉDES ŐSGABONA KEKSZ &amp; BABAPISKÓTA</t>
  </si>
  <si>
    <t>CUKORMENTES &amp; REFORM DETKI KEKSZ</t>
  </si>
  <si>
    <t>ŐSGABONA &amp; CUKORMENTES MÉZESKALÁCS</t>
  </si>
  <si>
    <t>Rágcsálnivalók sós &amp; édes</t>
  </si>
  <si>
    <t>HÁZTARTÁSI GÉPEK &amp; KIEGÉSZÍTŐK</t>
  </si>
  <si>
    <t>OLAJ, VÍZ, ZÖLDSÉGKEVERÉK, FÖLD</t>
  </si>
  <si>
    <t>Háztartási kisgép &amp; olaj, víz, föld</t>
  </si>
  <si>
    <t>RÁGCSÁLNIVALÓK SÓS &amp; ÉDES</t>
  </si>
  <si>
    <t>Bio tönköly mézes puszedli válogatás 1 kg</t>
  </si>
  <si>
    <t>Bio tönköly tészta gépi tarhonya teljes őrlésű 250 g        ÚJ!!!</t>
  </si>
  <si>
    <t>Bio tönköly tészta gépi tarhonya teljes őrlésű 250 g</t>
  </si>
  <si>
    <t>Új büszkeségünk!  - 10% bevezető ár</t>
  </si>
  <si>
    <t xml:space="preserve">Bio zöld árpafű mag 500 g  </t>
  </si>
  <si>
    <t>Bio zöld árpafű mag 50 kg</t>
  </si>
  <si>
    <t>Bio zöld árpafű mag 500 g</t>
  </si>
  <si>
    <t xml:space="preserve"> - 40% a feltüntetett árból</t>
  </si>
  <si>
    <t>EP. Malom Tönkölybúza liszt teljes kiőrlésű TBL300 1kg</t>
  </si>
  <si>
    <t>Valentin napra! - 30% a feltüntetett árból</t>
  </si>
  <si>
    <t xml:space="preserve"> - 25% a listaárból</t>
  </si>
  <si>
    <r>
      <t xml:space="preserve">Akció, Újdonság, Szezonális kínálat: </t>
    </r>
    <r>
      <rPr>
        <b/>
        <sz val="8"/>
        <color theme="1"/>
        <rFont val="Calibri"/>
        <family val="2"/>
        <charset val="238"/>
        <scheme val="minor"/>
      </rPr>
      <t>(rendeléshez kattints a termék nevére) - a kedvezmények csak a számlán kerülnek levonásra</t>
    </r>
  </si>
  <si>
    <t>Bio puffasztott köles natúr 100 g</t>
  </si>
  <si>
    <t xml:space="preserve"> - 32% a listaárból</t>
  </si>
  <si>
    <t>Bio tönköly natúr „Fitness” tallér 100 g</t>
  </si>
  <si>
    <t xml:space="preserve"> - 35% a listaárból</t>
  </si>
  <si>
    <t>Bio tönköly kuszkusz teljes őrlésű 250g</t>
  </si>
  <si>
    <t xml:space="preserve"> - 33% a listaárból</t>
  </si>
  <si>
    <t xml:space="preserve">Detki háztartási keksz cukor stop 200 g  </t>
  </si>
  <si>
    <t xml:space="preserve"> - 30% a listaárból</t>
  </si>
  <si>
    <t xml:space="preserve">Bio tönköly pehely 250 g + Bio alakor ősbúza korpa 200g </t>
  </si>
  <si>
    <t>Ajándékcsomag!!!</t>
  </si>
  <si>
    <t>Bio tönköly pehely 250 g + Bio alakor ősbúza korpa 200g</t>
  </si>
  <si>
    <t>Ajándékcsomag! Ha együtt veszi, csak az elsőt fizeti!</t>
  </si>
  <si>
    <t>TOJÁSMENTES ŐSBÚZA TÉSZTA:</t>
  </si>
  <si>
    <t>sokoldalú felhasználás</t>
  </si>
  <si>
    <t>vegán</t>
  </si>
  <si>
    <t>GABONÁK A KONYHÁBA &amp; BÚZAFŰ MAGOK</t>
  </si>
  <si>
    <t>papírzsák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</si>
</sst>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&quot; Ft&quot;"/>
    <numFmt numFmtId="165" formatCode="#,##0\ &quot;Ft&quot;"/>
  </numFmts>
  <fonts count="25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color indexed="9"/>
      <name val="LucidaFaxDm_PFL"/>
    </font>
    <font>
      <sz val="10"/>
      <color theme="1"/>
      <name val="Calibri"/>
      <family val="2"/>
      <charset val="238"/>
      <scheme val="minor"/>
    </font>
    <font>
      <b/>
      <sz val="10"/>
      <name val="LucidaFaxDm_PFL"/>
    </font>
    <font>
      <sz val="10"/>
      <name val="LucidaFaxDm_PFL"/>
    </font>
    <font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color theme="0"/>
      <name val="LucidaFaxDm_PFL"/>
    </font>
    <font>
      <sz val="10"/>
      <name val="LucidaFax_PFL"/>
    </font>
    <font>
      <i/>
      <sz val="10"/>
      <name val="LucidaFaxDm_PFL"/>
    </font>
    <font>
      <b/>
      <sz val="11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b/>
      <sz val="14"/>
      <color theme="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10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color indexed="8"/>
      <name val="Calibri"/>
      <family val="2"/>
      <charset val="238"/>
    </font>
    <font>
      <sz val="8"/>
      <color theme="1"/>
      <name val="Calibri"/>
      <family val="2"/>
      <charset val="238"/>
      <scheme val="minor"/>
    </font>
    <font>
      <sz val="10"/>
      <color rgb="FF00B050"/>
      <name val="LucidaFaxDm_PFL"/>
    </font>
  </fonts>
  <fills count="11">
    <fill>
      <patternFill patternType="none"/>
    </fill>
    <fill>
      <patternFill patternType="gray125"/>
    </fill>
    <fill>
      <patternFill patternType="solid">
        <fgColor indexed="60"/>
        <bgColor indexed="25"/>
      </patternFill>
    </fill>
    <fill>
      <patternFill patternType="solid">
        <fgColor indexed="9"/>
        <bgColor indexed="26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26"/>
      </patternFill>
    </fill>
    <fill>
      <patternFill patternType="solid">
        <fgColor theme="9" tint="0.59999389629810485"/>
        <bgColor indexed="26"/>
      </patternFill>
    </fill>
    <fill>
      <patternFill patternType="solid">
        <fgColor theme="6" tint="0.79998168889431442"/>
        <bgColor indexed="26"/>
      </patternFill>
    </fill>
    <fill>
      <patternFill patternType="solid">
        <fgColor theme="9" tint="-0.249977111117893"/>
        <bgColor indexed="64"/>
      </patternFill>
    </fill>
  </fills>
  <borders count="3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thin">
        <color indexed="8"/>
      </bottom>
      <diagonal/>
    </border>
    <border>
      <left style="double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 style="double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double">
        <color indexed="8"/>
      </left>
      <right style="double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8"/>
      </bottom>
      <diagonal/>
    </border>
  </borders>
  <cellStyleXfs count="4">
    <xf numFmtId="0" fontId="0" fillId="0" borderId="0"/>
    <xf numFmtId="0" fontId="1" fillId="0" borderId="0"/>
    <xf numFmtId="0" fontId="15" fillId="0" borderId="0"/>
    <xf numFmtId="0" fontId="20" fillId="0" borderId="0" applyNumberFormat="0" applyFill="0" applyBorder="0" applyAlignment="0" applyProtection="0"/>
  </cellStyleXfs>
  <cellXfs count="226">
    <xf numFmtId="0" fontId="0" fillId="0" borderId="0" xfId="0"/>
    <xf numFmtId="164" fontId="0" fillId="0" borderId="0" xfId="0" applyNumberFormat="1"/>
    <xf numFmtId="0" fontId="2" fillId="2" borderId="1" xfId="1" applyFont="1" applyFill="1" applyBorder="1" applyAlignment="1">
      <alignment horizontal="center" vertical="center" wrapText="1"/>
    </xf>
    <xf numFmtId="164" fontId="2" fillId="2" borderId="1" xfId="1" applyNumberFormat="1" applyFont="1" applyFill="1" applyBorder="1" applyAlignment="1">
      <alignment horizontal="center" vertical="center" wrapText="1"/>
    </xf>
    <xf numFmtId="164" fontId="2" fillId="2" borderId="2" xfId="1" applyNumberFormat="1" applyFont="1" applyFill="1" applyBorder="1" applyAlignment="1">
      <alignment horizontal="center" vertical="center" wrapText="1"/>
    </xf>
    <xf numFmtId="0" fontId="2" fillId="2" borderId="4" xfId="1" applyFont="1" applyFill="1" applyBorder="1" applyAlignment="1">
      <alignment horizontal="center" vertical="center" wrapText="1"/>
    </xf>
    <xf numFmtId="0" fontId="2" fillId="2" borderId="3" xfId="1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Fill="1"/>
    <xf numFmtId="164" fontId="5" fillId="0" borderId="1" xfId="1" applyNumberFormat="1" applyFont="1" applyBorder="1" applyAlignment="1">
      <alignment horizontal="center" vertical="center"/>
    </xf>
    <xf numFmtId="164" fontId="5" fillId="0" borderId="2" xfId="1" applyNumberFormat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/>
    </xf>
    <xf numFmtId="1" fontId="5" fillId="0" borderId="1" xfId="1" applyNumberFormat="1" applyFont="1" applyBorder="1" applyAlignment="1">
      <alignment horizontal="left" vertical="center" wrapText="1"/>
    </xf>
    <xf numFmtId="1" fontId="5" fillId="0" borderId="1" xfId="1" applyNumberFormat="1" applyFont="1" applyBorder="1" applyAlignment="1">
      <alignment horizontal="center" vertical="center"/>
    </xf>
    <xf numFmtId="164" fontId="5" fillId="3" borderId="1" xfId="1" applyNumberFormat="1" applyFont="1" applyFill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left" vertical="center" wrapText="1"/>
    </xf>
    <xf numFmtId="1" fontId="5" fillId="0" borderId="1" xfId="0" applyNumberFormat="1" applyFont="1" applyBorder="1" applyAlignment="1">
      <alignment horizontal="center" vertical="center"/>
    </xf>
    <xf numFmtId="164" fontId="5" fillId="3" borderId="1" xfId="0" applyNumberFormat="1" applyFont="1" applyFill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 wrapText="1"/>
    </xf>
    <xf numFmtId="0" fontId="5" fillId="4" borderId="1" xfId="1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fill" vertical="center" wrapText="1"/>
    </xf>
    <xf numFmtId="0" fontId="5" fillId="5" borderId="5" xfId="1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/>
    </xf>
    <xf numFmtId="0" fontId="5" fillId="6" borderId="1" xfId="1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164" fontId="5" fillId="3" borderId="2" xfId="0" applyNumberFormat="1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" fontId="5" fillId="3" borderId="1" xfId="0" applyNumberFormat="1" applyFont="1" applyFill="1" applyBorder="1" applyAlignment="1">
      <alignment horizontal="left" vertical="center" wrapText="1"/>
    </xf>
    <xf numFmtId="1" fontId="5" fillId="3" borderId="1" xfId="0" applyNumberFormat="1" applyFont="1" applyFill="1" applyBorder="1" applyAlignment="1">
      <alignment horizontal="center" vertical="center"/>
    </xf>
    <xf numFmtId="0" fontId="7" fillId="0" borderId="0" xfId="0" applyFont="1"/>
    <xf numFmtId="164" fontId="7" fillId="0" borderId="0" xfId="0" applyNumberFormat="1" applyFont="1"/>
    <xf numFmtId="0" fontId="5" fillId="4" borderId="1" xfId="0" applyFont="1" applyFill="1" applyBorder="1" applyAlignment="1">
      <alignment horizontal="justify" vertical="center" wrapText="1"/>
    </xf>
    <xf numFmtId="0" fontId="5" fillId="7" borderId="1" xfId="0" applyFont="1" applyFill="1" applyBorder="1" applyAlignment="1">
      <alignment horizontal="left" vertical="center" wrapText="1"/>
    </xf>
    <xf numFmtId="0" fontId="5" fillId="8" borderId="5" xfId="0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left" vertical="center"/>
    </xf>
    <xf numFmtId="1" fontId="5" fillId="0" borderId="1" xfId="0" applyNumberFormat="1" applyFont="1" applyFill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left" vertical="center" wrapText="1"/>
    </xf>
    <xf numFmtId="0" fontId="6" fillId="0" borderId="0" xfId="0" applyFont="1"/>
    <xf numFmtId="0" fontId="8" fillId="2" borderId="1" xfId="1" applyFont="1" applyFill="1" applyBorder="1" applyAlignment="1">
      <alignment horizontal="center" vertical="center" wrapText="1"/>
    </xf>
    <xf numFmtId="164" fontId="8" fillId="2" borderId="1" xfId="1" applyNumberFormat="1" applyFont="1" applyFill="1" applyBorder="1" applyAlignment="1">
      <alignment horizontal="center" vertical="center" wrapText="1"/>
    </xf>
    <xf numFmtId="164" fontId="8" fillId="2" borderId="2" xfId="1" applyNumberFormat="1" applyFont="1" applyFill="1" applyBorder="1" applyAlignment="1">
      <alignment horizontal="center" vertical="center" wrapText="1"/>
    </xf>
    <xf numFmtId="0" fontId="8" fillId="2" borderId="4" xfId="1" applyFont="1" applyFill="1" applyBorder="1" applyAlignment="1">
      <alignment horizontal="center" vertical="center" wrapText="1"/>
    </xf>
    <xf numFmtId="0" fontId="8" fillId="2" borderId="3" xfId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/>
    </xf>
    <xf numFmtId="0" fontId="0" fillId="0" borderId="0" xfId="0" applyFill="1"/>
    <xf numFmtId="0" fontId="5" fillId="9" borderId="1" xfId="0" applyFont="1" applyFill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left"/>
    </xf>
    <xf numFmtId="0" fontId="5" fillId="4" borderId="1" xfId="0" applyFont="1" applyFill="1" applyBorder="1"/>
    <xf numFmtId="0" fontId="5" fillId="5" borderId="5" xfId="0" applyFont="1" applyFill="1" applyBorder="1"/>
    <xf numFmtId="0" fontId="5" fillId="5" borderId="6" xfId="0" applyFont="1" applyFill="1" applyBorder="1" applyAlignment="1">
      <alignment horizontal="center" vertical="center"/>
    </xf>
    <xf numFmtId="0" fontId="5" fillId="5" borderId="6" xfId="0" applyFont="1" applyFill="1" applyBorder="1"/>
    <xf numFmtId="9" fontId="9" fillId="0" borderId="1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 wrapText="1"/>
    </xf>
    <xf numFmtId="9" fontId="9" fillId="0" borderId="1" xfId="0" applyNumberFormat="1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/>
    </xf>
    <xf numFmtId="9" fontId="5" fillId="0" borderId="1" xfId="0" applyNumberFormat="1" applyFont="1" applyBorder="1" applyAlignment="1">
      <alignment horizontal="center" vertical="center"/>
    </xf>
    <xf numFmtId="9" fontId="9" fillId="3" borderId="1" xfId="0" applyNumberFormat="1" applyFont="1" applyFill="1" applyBorder="1" applyAlignment="1">
      <alignment horizontal="center" vertical="center"/>
    </xf>
    <xf numFmtId="164" fontId="5" fillId="3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164" fontId="8" fillId="2" borderId="8" xfId="0" applyNumberFormat="1" applyFont="1" applyFill="1" applyBorder="1" applyAlignment="1">
      <alignment horizontal="center" vertical="center" wrapText="1"/>
    </xf>
    <xf numFmtId="164" fontId="8" fillId="2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left" vertical="center" wrapText="1"/>
    </xf>
    <xf numFmtId="164" fontId="5" fillId="0" borderId="8" xfId="0" applyNumberFormat="1" applyFont="1" applyBorder="1" applyAlignment="1">
      <alignment horizontal="center" vertical="center"/>
    </xf>
    <xf numFmtId="9" fontId="9" fillId="0" borderId="8" xfId="0" applyNumberFormat="1" applyFont="1" applyBorder="1" applyAlignment="1">
      <alignment horizontal="center" vertical="center"/>
    </xf>
    <xf numFmtId="0" fontId="5" fillId="5" borderId="8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4" borderId="11" xfId="0" applyFont="1" applyFill="1" applyBorder="1" applyAlignment="1">
      <alignment horizontal="left" vertical="center" wrapText="1"/>
    </xf>
    <xf numFmtId="164" fontId="5" fillId="0" borderId="11" xfId="0" applyNumberFormat="1" applyFont="1" applyFill="1" applyBorder="1" applyAlignment="1">
      <alignment horizontal="center" vertical="center"/>
    </xf>
    <xf numFmtId="9" fontId="9" fillId="0" borderId="11" xfId="0" applyNumberFormat="1" applyFont="1" applyFill="1" applyBorder="1" applyAlignment="1">
      <alignment horizontal="center" vertical="center"/>
    </xf>
    <xf numFmtId="0" fontId="5" fillId="5" borderId="11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left" vertical="center" wrapText="1"/>
    </xf>
    <xf numFmtId="0" fontId="6" fillId="5" borderId="10" xfId="0" applyFont="1" applyFill="1" applyBorder="1"/>
    <xf numFmtId="0" fontId="5" fillId="4" borderId="10" xfId="0" applyFont="1" applyFill="1" applyBorder="1" applyAlignment="1">
      <alignment horizontal="center" vertical="center" wrapText="1"/>
    </xf>
    <xf numFmtId="164" fontId="5" fillId="0" borderId="11" xfId="0" applyNumberFormat="1" applyFont="1" applyBorder="1" applyAlignment="1">
      <alignment horizontal="center" vertical="center"/>
    </xf>
    <xf numFmtId="9" fontId="9" fillId="0" borderId="11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164" fontId="5" fillId="0" borderId="8" xfId="0" applyNumberFormat="1" applyFont="1" applyFill="1" applyBorder="1" applyAlignment="1">
      <alignment horizontal="center" vertical="center"/>
    </xf>
    <xf numFmtId="9" fontId="5" fillId="0" borderId="8" xfId="0" applyNumberFormat="1" applyFont="1" applyBorder="1" applyAlignment="1">
      <alignment horizontal="center" vertical="center"/>
    </xf>
    <xf numFmtId="164" fontId="5" fillId="0" borderId="10" xfId="0" applyNumberFormat="1" applyFont="1" applyFill="1" applyBorder="1" applyAlignment="1">
      <alignment horizontal="center" vertical="center"/>
    </xf>
    <xf numFmtId="9" fontId="5" fillId="0" borderId="10" xfId="0" applyNumberFormat="1" applyFont="1" applyBorder="1" applyAlignment="1">
      <alignment horizontal="center" vertical="center"/>
    </xf>
    <xf numFmtId="0" fontId="5" fillId="6" borderId="10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165" fontId="12" fillId="0" borderId="10" xfId="0" applyNumberFormat="1" applyFont="1" applyBorder="1"/>
    <xf numFmtId="165" fontId="12" fillId="0" borderId="10" xfId="0" applyNumberFormat="1" applyFont="1" applyFill="1" applyBorder="1"/>
    <xf numFmtId="0" fontId="13" fillId="0" borderId="10" xfId="0" applyFont="1" applyBorder="1"/>
    <xf numFmtId="0" fontId="11" fillId="0" borderId="0" xfId="0" applyFont="1"/>
    <xf numFmtId="0" fontId="13" fillId="5" borderId="10" xfId="0" applyFont="1" applyFill="1" applyBorder="1"/>
    <xf numFmtId="0" fontId="13" fillId="10" borderId="10" xfId="0" applyFont="1" applyFill="1" applyBorder="1"/>
    <xf numFmtId="0" fontId="14" fillId="10" borderId="0" xfId="0" applyFont="1" applyFill="1"/>
    <xf numFmtId="0" fontId="0" fillId="10" borderId="0" xfId="0" applyFill="1"/>
    <xf numFmtId="0" fontId="16" fillId="0" borderId="10" xfId="2" applyFont="1" applyBorder="1" applyAlignment="1" applyProtection="1">
      <alignment horizontal="left" wrapText="1"/>
      <protection locked="0"/>
    </xf>
    <xf numFmtId="0" fontId="16" fillId="0" borderId="10" xfId="2" applyFont="1" applyBorder="1" applyAlignment="1" applyProtection="1">
      <alignment horizontal="left"/>
      <protection locked="0"/>
    </xf>
    <xf numFmtId="0" fontId="17" fillId="0" borderId="10" xfId="0" applyFont="1" applyBorder="1" applyAlignment="1" applyProtection="1">
      <alignment horizontal="left"/>
      <protection locked="0"/>
    </xf>
    <xf numFmtId="0" fontId="4" fillId="4" borderId="2" xfId="1" applyFont="1" applyFill="1" applyBorder="1" applyAlignment="1">
      <alignment horizontal="left" vertical="center" wrapText="1"/>
    </xf>
    <xf numFmtId="164" fontId="5" fillId="0" borderId="16" xfId="0" applyNumberFormat="1" applyFont="1" applyBorder="1" applyAlignment="1">
      <alignment horizontal="center" vertical="center"/>
    </xf>
    <xf numFmtId="0" fontId="5" fillId="5" borderId="24" xfId="0" applyFont="1" applyFill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1" fontId="5" fillId="0" borderId="11" xfId="0" applyNumberFormat="1" applyFont="1" applyBorder="1" applyAlignment="1">
      <alignment horizontal="center" vertical="center" wrapText="1"/>
    </xf>
    <xf numFmtId="1" fontId="5" fillId="0" borderId="11" xfId="0" applyNumberFormat="1" applyFont="1" applyBorder="1" applyAlignment="1">
      <alignment horizontal="center" vertical="center"/>
    </xf>
    <xf numFmtId="164" fontId="5" fillId="3" borderId="11" xfId="0" applyNumberFormat="1" applyFont="1" applyFill="1" applyBorder="1" applyAlignment="1">
      <alignment horizontal="center" vertical="center"/>
    </xf>
    <xf numFmtId="0" fontId="6" fillId="5" borderId="26" xfId="0" applyFont="1" applyFill="1" applyBorder="1" applyAlignment="1">
      <alignment horizontal="center"/>
    </xf>
    <xf numFmtId="164" fontId="19" fillId="0" borderId="0" xfId="0" applyNumberFormat="1" applyFont="1"/>
    <xf numFmtId="0" fontId="6" fillId="0" borderId="0" xfId="0" applyFont="1" applyFill="1"/>
    <xf numFmtId="164" fontId="8" fillId="2" borderId="8" xfId="1" applyNumberFormat="1" applyFont="1" applyFill="1" applyBorder="1" applyAlignment="1">
      <alignment horizontal="center" vertical="center" wrapText="1"/>
    </xf>
    <xf numFmtId="164" fontId="8" fillId="2" borderId="15" xfId="1" applyNumberFormat="1" applyFont="1" applyFill="1" applyBorder="1" applyAlignment="1">
      <alignment horizontal="center" vertical="center" wrapText="1"/>
    </xf>
    <xf numFmtId="0" fontId="8" fillId="2" borderId="27" xfId="1" applyFont="1" applyFill="1" applyBorder="1" applyAlignment="1">
      <alignment horizontal="center" vertical="center" wrapText="1"/>
    </xf>
    <xf numFmtId="0" fontId="8" fillId="2" borderId="28" xfId="1" applyFont="1" applyFill="1" applyBorder="1" applyAlignment="1">
      <alignment horizontal="center" vertical="center" wrapText="1"/>
    </xf>
    <xf numFmtId="0" fontId="8" fillId="2" borderId="8" xfId="1" applyFont="1" applyFill="1" applyBorder="1" applyAlignment="1">
      <alignment horizontal="center" vertical="center" wrapText="1"/>
    </xf>
    <xf numFmtId="164" fontId="5" fillId="0" borderId="16" xfId="0" applyNumberFormat="1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 wrapText="1"/>
    </xf>
    <xf numFmtId="1" fontId="5" fillId="0" borderId="11" xfId="0" applyNumberFormat="1" applyFont="1" applyFill="1" applyBorder="1" applyAlignment="1">
      <alignment horizontal="left" vertical="center"/>
    </xf>
    <xf numFmtId="1" fontId="5" fillId="0" borderId="11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vertical="center"/>
    </xf>
    <xf numFmtId="0" fontId="0" fillId="0" borderId="3" xfId="0" applyBorder="1" applyAlignment="1">
      <alignment vertical="center"/>
    </xf>
    <xf numFmtId="164" fontId="11" fillId="0" borderId="0" xfId="0" applyNumberFormat="1" applyFont="1"/>
    <xf numFmtId="0" fontId="7" fillId="0" borderId="0" xfId="0" applyFont="1" applyFill="1"/>
    <xf numFmtId="0" fontId="2" fillId="2" borderId="8" xfId="1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1" fontId="5" fillId="3" borderId="11" xfId="0" applyNumberFormat="1" applyFont="1" applyFill="1" applyBorder="1" applyAlignment="1">
      <alignment horizontal="center" vertical="center"/>
    </xf>
    <xf numFmtId="1" fontId="5" fillId="0" borderId="10" xfId="0" applyNumberFormat="1" applyFont="1" applyFill="1" applyBorder="1" applyAlignment="1">
      <alignment horizontal="left" vertical="center" wrapText="1"/>
    </xf>
    <xf numFmtId="0" fontId="0" fillId="0" borderId="10" xfId="0" applyFill="1" applyBorder="1"/>
    <xf numFmtId="1" fontId="5" fillId="5" borderId="1" xfId="0" applyNumberFormat="1" applyFont="1" applyFill="1" applyBorder="1" applyAlignment="1">
      <alignment horizontal="center" vertical="center"/>
    </xf>
    <xf numFmtId="1" fontId="5" fillId="5" borderId="1" xfId="0" applyNumberFormat="1" applyFont="1" applyFill="1" applyBorder="1" applyAlignment="1">
      <alignment horizontal="right" vertical="center"/>
    </xf>
    <xf numFmtId="1" fontId="5" fillId="5" borderId="8" xfId="0" applyNumberFormat="1" applyFont="1" applyFill="1" applyBorder="1" applyAlignment="1">
      <alignment horizontal="center" vertical="center"/>
    </xf>
    <xf numFmtId="1" fontId="5" fillId="5" borderId="10" xfId="0" applyNumberFormat="1" applyFont="1" applyFill="1" applyBorder="1" applyAlignment="1">
      <alignment horizontal="center" vertical="center"/>
    </xf>
    <xf numFmtId="0" fontId="2" fillId="2" borderId="11" xfId="1" applyFont="1" applyFill="1" applyBorder="1" applyAlignment="1">
      <alignment horizontal="center" vertical="center" wrapText="1"/>
    </xf>
    <xf numFmtId="164" fontId="2" fillId="2" borderId="11" xfId="1" applyNumberFormat="1" applyFont="1" applyFill="1" applyBorder="1" applyAlignment="1">
      <alignment horizontal="center" vertical="center" wrapText="1"/>
    </xf>
    <xf numFmtId="164" fontId="2" fillId="2" borderId="16" xfId="1" applyNumberFormat="1" applyFont="1" applyFill="1" applyBorder="1" applyAlignment="1">
      <alignment horizontal="center" vertical="center" wrapText="1"/>
    </xf>
    <xf numFmtId="0" fontId="2" fillId="2" borderId="24" xfId="1" applyFont="1" applyFill="1" applyBorder="1" applyAlignment="1">
      <alignment horizontal="center" vertical="center" wrapText="1"/>
    </xf>
    <xf numFmtId="0" fontId="2" fillId="2" borderId="25" xfId="1" applyFont="1" applyFill="1" applyBorder="1" applyAlignment="1">
      <alignment horizontal="center" vertical="center" wrapText="1"/>
    </xf>
    <xf numFmtId="0" fontId="20" fillId="0" borderId="10" xfId="3" applyBorder="1"/>
    <xf numFmtId="0" fontId="20" fillId="0" borderId="10" xfId="3" applyBorder="1" applyAlignment="1">
      <alignment wrapText="1"/>
    </xf>
    <xf numFmtId="0" fontId="20" fillId="4" borderId="1" xfId="3" applyFill="1" applyBorder="1" applyAlignment="1">
      <alignment horizontal="center" vertical="center" wrapText="1"/>
    </xf>
    <xf numFmtId="0" fontId="20" fillId="4" borderId="2" xfId="3" applyFill="1" applyBorder="1" applyAlignment="1">
      <alignment horizontal="center" vertical="center" wrapText="1"/>
    </xf>
    <xf numFmtId="0" fontId="20" fillId="7" borderId="1" xfId="3" applyFill="1" applyBorder="1" applyAlignment="1">
      <alignment horizontal="center" vertical="center" wrapText="1"/>
    </xf>
    <xf numFmtId="0" fontId="20" fillId="4" borderId="9" xfId="3" applyFill="1" applyBorder="1" applyAlignment="1">
      <alignment horizontal="center" vertical="center" wrapText="1"/>
    </xf>
    <xf numFmtId="0" fontId="20" fillId="4" borderId="10" xfId="3" applyFill="1" applyBorder="1" applyAlignment="1">
      <alignment horizontal="center" vertical="center" wrapText="1"/>
    </xf>
    <xf numFmtId="1" fontId="5" fillId="3" borderId="7" xfId="0" applyNumberFormat="1" applyFont="1" applyFill="1" applyBorder="1" applyAlignment="1">
      <alignment horizontal="left" vertical="center" wrapText="1"/>
    </xf>
    <xf numFmtId="0" fontId="8" fillId="2" borderId="2" xfId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/>
    </xf>
    <xf numFmtId="164" fontId="5" fillId="0" borderId="2" xfId="0" applyNumberFormat="1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 vertical="center"/>
    </xf>
    <xf numFmtId="0" fontId="6" fillId="0" borderId="3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24" fillId="4" borderId="1" xfId="0" applyFont="1" applyFill="1" applyBorder="1" applyAlignment="1">
      <alignment horizontal="left" vertical="center" wrapText="1"/>
    </xf>
    <xf numFmtId="164" fontId="24" fillId="0" borderId="1" xfId="0" applyNumberFormat="1" applyFont="1" applyFill="1" applyBorder="1" applyAlignment="1">
      <alignment horizontal="center" vertical="center"/>
    </xf>
    <xf numFmtId="164" fontId="24" fillId="0" borderId="2" xfId="0" applyNumberFormat="1" applyFont="1" applyFill="1" applyBorder="1" applyAlignment="1">
      <alignment horizontal="center" vertical="center"/>
    </xf>
    <xf numFmtId="0" fontId="24" fillId="5" borderId="5" xfId="0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center" vertical="center"/>
    </xf>
    <xf numFmtId="0" fontId="24" fillId="6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1" fontId="24" fillId="0" borderId="1" xfId="0" applyNumberFormat="1" applyFont="1" applyFill="1" applyBorder="1" applyAlignment="1">
      <alignment horizontal="left" vertical="center"/>
    </xf>
    <xf numFmtId="1" fontId="24" fillId="0" borderId="1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center" vertical="center"/>
    </xf>
    <xf numFmtId="1" fontId="5" fillId="3" borderId="32" xfId="0" applyNumberFormat="1" applyFont="1" applyFill="1" applyBorder="1" applyAlignment="1">
      <alignment horizontal="center" vertical="center"/>
    </xf>
    <xf numFmtId="164" fontId="0" fillId="0" borderId="23" xfId="0" applyNumberFormat="1" applyFont="1" applyBorder="1"/>
    <xf numFmtId="0" fontId="5" fillId="0" borderId="2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0" fillId="0" borderId="12" xfId="3" applyBorder="1" applyAlignment="1">
      <alignment horizontal="center" vertical="center"/>
    </xf>
    <xf numFmtId="0" fontId="20" fillId="0" borderId="14" xfId="3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2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14" fillId="10" borderId="30" xfId="0" applyFont="1" applyFill="1" applyBorder="1" applyAlignment="1">
      <alignment horizontal="center" vertical="center" wrapText="1"/>
    </xf>
    <xf numFmtId="0" fontId="14" fillId="10" borderId="0" xfId="0" applyFont="1" applyFill="1" applyAlignment="1">
      <alignment horizontal="center" vertical="center" wrapText="1"/>
    </xf>
    <xf numFmtId="0" fontId="21" fillId="10" borderId="30" xfId="0" applyFont="1" applyFill="1" applyBorder="1" applyAlignment="1">
      <alignment horizontal="center" vertical="center"/>
    </xf>
    <xf numFmtId="164" fontId="4" fillId="0" borderId="2" xfId="1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6" fillId="0" borderId="15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0" fillId="0" borderId="0" xfId="0" applyBorder="1" applyAlignment="1"/>
    <xf numFmtId="0" fontId="0" fillId="0" borderId="0" xfId="0" applyAlignment="1"/>
    <xf numFmtId="0" fontId="3" fillId="0" borderId="2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164" fontId="8" fillId="0" borderId="12" xfId="1" applyNumberFormat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164" fontId="5" fillId="0" borderId="2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vertical="center"/>
    </xf>
    <xf numFmtId="0" fontId="0" fillId="0" borderId="3" xfId="0" applyBorder="1" applyAlignment="1">
      <alignment vertical="center"/>
    </xf>
    <xf numFmtId="164" fontId="2" fillId="0" borderId="2" xfId="1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4" fontId="2" fillId="0" borderId="19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6" fillId="0" borderId="17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6" fillId="0" borderId="19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18" xfId="0" applyFont="1" applyFill="1" applyBorder="1" applyAlignment="1">
      <alignment horizontal="center"/>
    </xf>
    <xf numFmtId="0" fontId="6" fillId="0" borderId="20" xfId="0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0" fontId="6" fillId="0" borderId="22" xfId="0" applyFont="1" applyFill="1" applyBorder="1" applyAlignment="1">
      <alignment horizontal="center"/>
    </xf>
    <xf numFmtId="0" fontId="6" fillId="0" borderId="17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/>
    </xf>
    <xf numFmtId="0" fontId="6" fillId="0" borderId="14" xfId="0" applyFont="1" applyFill="1" applyBorder="1" applyAlignment="1">
      <alignment horizontal="center"/>
    </xf>
  </cellXfs>
  <cellStyles count="4">
    <cellStyle name="Excel Built-in Normal" xfId="2"/>
    <cellStyle name="Hivatkozás" xfId="3" builtinId="8"/>
    <cellStyle name="Normál" xfId="0" builtinId="0"/>
    <cellStyle name="Normá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png"/><Relationship Id="rId1" Type="http://schemas.openxmlformats.org/officeDocument/2006/relationships/hyperlink" Target="https://naturgoldhungaria.hu/sct/518945/Webshop" TargetMode="External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eg"/><Relationship Id="rId1" Type="http://schemas.openxmlformats.org/officeDocument/2006/relationships/hyperlink" Target="https://naturgoldhungaria.hu/sct/518945/Webshop" TargetMode="External"/><Relationship Id="rId4" Type="http://schemas.openxmlformats.org/officeDocument/2006/relationships/image" Target="../media/image6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jpg"/><Relationship Id="rId2" Type="http://schemas.openxmlformats.org/officeDocument/2006/relationships/image" Target="../media/image62.png"/><Relationship Id="rId1" Type="http://schemas.openxmlformats.org/officeDocument/2006/relationships/hyperlink" Target="https://naturgoldhungaria.hu/sct/518945/Webshop" TargetMode="External"/><Relationship Id="rId4" Type="http://schemas.openxmlformats.org/officeDocument/2006/relationships/image" Target="../media/image6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1.jpg"/><Relationship Id="rId2" Type="http://schemas.openxmlformats.org/officeDocument/2006/relationships/image" Target="../media/image90.jpeg"/><Relationship Id="rId1" Type="http://schemas.openxmlformats.org/officeDocument/2006/relationships/hyperlink" Target="https://naturgoldhungaria.hu/sct/518945/Webshop" TargetMode="External"/><Relationship Id="rId5" Type="http://schemas.openxmlformats.org/officeDocument/2006/relationships/image" Target="../media/image6.jpg"/><Relationship Id="rId4" Type="http://schemas.openxmlformats.org/officeDocument/2006/relationships/image" Target="../media/image9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5.jpeg"/><Relationship Id="rId2" Type="http://schemas.openxmlformats.org/officeDocument/2006/relationships/image" Target="../media/image134.jpeg"/><Relationship Id="rId1" Type="http://schemas.openxmlformats.org/officeDocument/2006/relationships/hyperlink" Target="https://naturgoldhungaria.hu/sct/518945/Webshop" TargetMode="External"/><Relationship Id="rId5" Type="http://schemas.openxmlformats.org/officeDocument/2006/relationships/image" Target="../media/image6.jpg"/><Relationship Id="rId4" Type="http://schemas.openxmlformats.org/officeDocument/2006/relationships/image" Target="../media/image13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5.png"/><Relationship Id="rId2" Type="http://schemas.openxmlformats.org/officeDocument/2006/relationships/hyperlink" Target="https://naturgoldhungaria.hu/sct/518945/Webshop" TargetMode="External"/><Relationship Id="rId1" Type="http://schemas.openxmlformats.org/officeDocument/2006/relationships/image" Target="../media/image164.jpg"/><Relationship Id="rId5" Type="http://schemas.openxmlformats.org/officeDocument/2006/relationships/image" Target="../media/image6.jpg"/><Relationship Id="rId4" Type="http://schemas.openxmlformats.org/officeDocument/2006/relationships/image" Target="../media/image166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4.jpeg"/><Relationship Id="rId2" Type="http://schemas.openxmlformats.org/officeDocument/2006/relationships/image" Target="../media/image203.jpeg"/><Relationship Id="rId1" Type="http://schemas.openxmlformats.org/officeDocument/2006/relationships/hyperlink" Target="https://naturgoldhungaria.hu/sct/518945/Webshop" TargetMode="External"/><Relationship Id="rId4" Type="http://schemas.openxmlformats.org/officeDocument/2006/relationships/image" Target="../media/image6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3.jpeg"/><Relationship Id="rId1" Type="http://schemas.openxmlformats.org/officeDocument/2006/relationships/hyperlink" Target="https://naturgoldhungaria.hu/sct/518945/Webshop" TargetMode="External"/></Relationships>
</file>

<file path=xl/drawings/_rels/vmlDrawing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9.jpeg"/><Relationship Id="rId18" Type="http://schemas.openxmlformats.org/officeDocument/2006/relationships/image" Target="../media/image24.jpeg"/><Relationship Id="rId26" Type="http://schemas.openxmlformats.org/officeDocument/2006/relationships/image" Target="../media/image32.jpeg"/><Relationship Id="rId39" Type="http://schemas.openxmlformats.org/officeDocument/2006/relationships/image" Target="../media/image45.jpeg"/><Relationship Id="rId21" Type="http://schemas.openxmlformats.org/officeDocument/2006/relationships/image" Target="../media/image27.jpeg"/><Relationship Id="rId34" Type="http://schemas.openxmlformats.org/officeDocument/2006/relationships/image" Target="../media/image40.jpeg"/><Relationship Id="rId42" Type="http://schemas.openxmlformats.org/officeDocument/2006/relationships/image" Target="../media/image48.jpeg"/><Relationship Id="rId47" Type="http://schemas.openxmlformats.org/officeDocument/2006/relationships/image" Target="../media/image53.jpeg"/><Relationship Id="rId50" Type="http://schemas.openxmlformats.org/officeDocument/2006/relationships/image" Target="../media/image56.jpeg"/><Relationship Id="rId55" Type="http://schemas.openxmlformats.org/officeDocument/2006/relationships/image" Target="../media/image61.jpeg"/><Relationship Id="rId7" Type="http://schemas.openxmlformats.org/officeDocument/2006/relationships/image" Target="../media/image13.jpeg"/><Relationship Id="rId12" Type="http://schemas.openxmlformats.org/officeDocument/2006/relationships/image" Target="../media/image18.jpeg"/><Relationship Id="rId17" Type="http://schemas.openxmlformats.org/officeDocument/2006/relationships/image" Target="../media/image23.jpeg"/><Relationship Id="rId25" Type="http://schemas.openxmlformats.org/officeDocument/2006/relationships/image" Target="../media/image31.jpeg"/><Relationship Id="rId33" Type="http://schemas.openxmlformats.org/officeDocument/2006/relationships/image" Target="../media/image39.jpeg"/><Relationship Id="rId38" Type="http://schemas.openxmlformats.org/officeDocument/2006/relationships/image" Target="../media/image44.jpeg"/><Relationship Id="rId46" Type="http://schemas.openxmlformats.org/officeDocument/2006/relationships/image" Target="../media/image52.jpeg"/><Relationship Id="rId2" Type="http://schemas.openxmlformats.org/officeDocument/2006/relationships/image" Target="../media/image8.jpeg"/><Relationship Id="rId16" Type="http://schemas.openxmlformats.org/officeDocument/2006/relationships/image" Target="../media/image22.jpeg"/><Relationship Id="rId20" Type="http://schemas.openxmlformats.org/officeDocument/2006/relationships/image" Target="../media/image26.jpeg"/><Relationship Id="rId29" Type="http://schemas.openxmlformats.org/officeDocument/2006/relationships/image" Target="../media/image35.jpeg"/><Relationship Id="rId41" Type="http://schemas.openxmlformats.org/officeDocument/2006/relationships/image" Target="../media/image47.jpeg"/><Relationship Id="rId54" Type="http://schemas.openxmlformats.org/officeDocument/2006/relationships/image" Target="../media/image60.jpeg"/><Relationship Id="rId1" Type="http://schemas.openxmlformats.org/officeDocument/2006/relationships/image" Target="../media/image7.jpeg"/><Relationship Id="rId6" Type="http://schemas.openxmlformats.org/officeDocument/2006/relationships/image" Target="../media/image12.jpeg"/><Relationship Id="rId11" Type="http://schemas.openxmlformats.org/officeDocument/2006/relationships/image" Target="../media/image17.jpeg"/><Relationship Id="rId24" Type="http://schemas.openxmlformats.org/officeDocument/2006/relationships/image" Target="../media/image30.jpeg"/><Relationship Id="rId32" Type="http://schemas.openxmlformats.org/officeDocument/2006/relationships/image" Target="../media/image38.jpeg"/><Relationship Id="rId37" Type="http://schemas.openxmlformats.org/officeDocument/2006/relationships/image" Target="../media/image43.jpeg"/><Relationship Id="rId40" Type="http://schemas.openxmlformats.org/officeDocument/2006/relationships/image" Target="../media/image46.jpeg"/><Relationship Id="rId45" Type="http://schemas.openxmlformats.org/officeDocument/2006/relationships/image" Target="../media/image51.jpeg"/><Relationship Id="rId53" Type="http://schemas.openxmlformats.org/officeDocument/2006/relationships/image" Target="../media/image59.jpeg"/><Relationship Id="rId5" Type="http://schemas.openxmlformats.org/officeDocument/2006/relationships/image" Target="../media/image11.jpeg"/><Relationship Id="rId15" Type="http://schemas.openxmlformats.org/officeDocument/2006/relationships/image" Target="../media/image21.jpeg"/><Relationship Id="rId23" Type="http://schemas.openxmlformats.org/officeDocument/2006/relationships/image" Target="../media/image29.jpeg"/><Relationship Id="rId28" Type="http://schemas.openxmlformats.org/officeDocument/2006/relationships/image" Target="../media/image34.jpeg"/><Relationship Id="rId36" Type="http://schemas.openxmlformats.org/officeDocument/2006/relationships/image" Target="../media/image42.jpeg"/><Relationship Id="rId49" Type="http://schemas.openxmlformats.org/officeDocument/2006/relationships/image" Target="../media/image55.jpeg"/><Relationship Id="rId10" Type="http://schemas.openxmlformats.org/officeDocument/2006/relationships/image" Target="../media/image16.jpeg"/><Relationship Id="rId19" Type="http://schemas.openxmlformats.org/officeDocument/2006/relationships/image" Target="../media/image25.jpeg"/><Relationship Id="rId31" Type="http://schemas.openxmlformats.org/officeDocument/2006/relationships/image" Target="../media/image37.jpeg"/><Relationship Id="rId44" Type="http://schemas.openxmlformats.org/officeDocument/2006/relationships/image" Target="../media/image50.jpeg"/><Relationship Id="rId52" Type="http://schemas.openxmlformats.org/officeDocument/2006/relationships/image" Target="../media/image58.jpeg"/><Relationship Id="rId4" Type="http://schemas.openxmlformats.org/officeDocument/2006/relationships/image" Target="../media/image10.jpeg"/><Relationship Id="rId9" Type="http://schemas.openxmlformats.org/officeDocument/2006/relationships/image" Target="../media/image15.jpeg"/><Relationship Id="rId14" Type="http://schemas.openxmlformats.org/officeDocument/2006/relationships/image" Target="../media/image20.jpeg"/><Relationship Id="rId22" Type="http://schemas.openxmlformats.org/officeDocument/2006/relationships/image" Target="../media/image28.jpeg"/><Relationship Id="rId27" Type="http://schemas.openxmlformats.org/officeDocument/2006/relationships/image" Target="../media/image33.jpeg"/><Relationship Id="rId30" Type="http://schemas.openxmlformats.org/officeDocument/2006/relationships/image" Target="../media/image36.jpeg"/><Relationship Id="rId35" Type="http://schemas.openxmlformats.org/officeDocument/2006/relationships/image" Target="../media/image41.jpeg"/><Relationship Id="rId43" Type="http://schemas.openxmlformats.org/officeDocument/2006/relationships/image" Target="../media/image49.jpeg"/><Relationship Id="rId48" Type="http://schemas.openxmlformats.org/officeDocument/2006/relationships/image" Target="../media/image54.jpeg"/><Relationship Id="rId8" Type="http://schemas.openxmlformats.org/officeDocument/2006/relationships/image" Target="../media/image14.jpeg"/><Relationship Id="rId51" Type="http://schemas.openxmlformats.org/officeDocument/2006/relationships/image" Target="../media/image57.jpeg"/><Relationship Id="rId3" Type="http://schemas.openxmlformats.org/officeDocument/2006/relationships/image" Target="../media/image9.jpe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71.jpeg"/><Relationship Id="rId13" Type="http://schemas.openxmlformats.org/officeDocument/2006/relationships/image" Target="../media/image76.jpeg"/><Relationship Id="rId18" Type="http://schemas.openxmlformats.org/officeDocument/2006/relationships/image" Target="../media/image81.jpeg"/><Relationship Id="rId26" Type="http://schemas.openxmlformats.org/officeDocument/2006/relationships/image" Target="../media/image89.jpeg"/><Relationship Id="rId3" Type="http://schemas.openxmlformats.org/officeDocument/2006/relationships/image" Target="../media/image66.jpeg"/><Relationship Id="rId21" Type="http://schemas.openxmlformats.org/officeDocument/2006/relationships/image" Target="../media/image84.jpeg"/><Relationship Id="rId7" Type="http://schemas.openxmlformats.org/officeDocument/2006/relationships/image" Target="../media/image70.jpeg"/><Relationship Id="rId12" Type="http://schemas.openxmlformats.org/officeDocument/2006/relationships/image" Target="../media/image75.jpeg"/><Relationship Id="rId17" Type="http://schemas.openxmlformats.org/officeDocument/2006/relationships/image" Target="../media/image80.jpeg"/><Relationship Id="rId25" Type="http://schemas.openxmlformats.org/officeDocument/2006/relationships/image" Target="../media/image88.jpeg"/><Relationship Id="rId2" Type="http://schemas.openxmlformats.org/officeDocument/2006/relationships/image" Target="../media/image65.jpeg"/><Relationship Id="rId16" Type="http://schemas.openxmlformats.org/officeDocument/2006/relationships/image" Target="../media/image79.jpeg"/><Relationship Id="rId20" Type="http://schemas.openxmlformats.org/officeDocument/2006/relationships/image" Target="../media/image83.jpeg"/><Relationship Id="rId1" Type="http://schemas.openxmlformats.org/officeDocument/2006/relationships/image" Target="../media/image64.jpeg"/><Relationship Id="rId6" Type="http://schemas.openxmlformats.org/officeDocument/2006/relationships/image" Target="../media/image69.jpeg"/><Relationship Id="rId11" Type="http://schemas.openxmlformats.org/officeDocument/2006/relationships/image" Target="../media/image74.jpeg"/><Relationship Id="rId24" Type="http://schemas.openxmlformats.org/officeDocument/2006/relationships/image" Target="../media/image87.jpeg"/><Relationship Id="rId5" Type="http://schemas.openxmlformats.org/officeDocument/2006/relationships/image" Target="../media/image68.jpeg"/><Relationship Id="rId15" Type="http://schemas.openxmlformats.org/officeDocument/2006/relationships/image" Target="../media/image78.jpeg"/><Relationship Id="rId23" Type="http://schemas.openxmlformats.org/officeDocument/2006/relationships/image" Target="../media/image86.jpeg"/><Relationship Id="rId10" Type="http://schemas.openxmlformats.org/officeDocument/2006/relationships/image" Target="../media/image73.jpeg"/><Relationship Id="rId19" Type="http://schemas.openxmlformats.org/officeDocument/2006/relationships/image" Target="../media/image82.jpeg"/><Relationship Id="rId4" Type="http://schemas.openxmlformats.org/officeDocument/2006/relationships/image" Target="../media/image67.jpeg"/><Relationship Id="rId9" Type="http://schemas.openxmlformats.org/officeDocument/2006/relationships/image" Target="../media/image72.jpeg"/><Relationship Id="rId14" Type="http://schemas.openxmlformats.org/officeDocument/2006/relationships/image" Target="../media/image77.jpeg"/><Relationship Id="rId22" Type="http://schemas.openxmlformats.org/officeDocument/2006/relationships/image" Target="../media/image85.jpeg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100.jpeg"/><Relationship Id="rId13" Type="http://schemas.openxmlformats.org/officeDocument/2006/relationships/image" Target="../media/image105.jpeg"/><Relationship Id="rId18" Type="http://schemas.openxmlformats.org/officeDocument/2006/relationships/image" Target="../media/image110.jpeg"/><Relationship Id="rId26" Type="http://schemas.openxmlformats.org/officeDocument/2006/relationships/image" Target="../media/image118.jpeg"/><Relationship Id="rId39" Type="http://schemas.openxmlformats.org/officeDocument/2006/relationships/image" Target="../media/image131.jpeg"/><Relationship Id="rId3" Type="http://schemas.openxmlformats.org/officeDocument/2006/relationships/image" Target="../media/image95.jpeg"/><Relationship Id="rId21" Type="http://schemas.openxmlformats.org/officeDocument/2006/relationships/image" Target="../media/image113.jpeg"/><Relationship Id="rId34" Type="http://schemas.openxmlformats.org/officeDocument/2006/relationships/image" Target="../media/image126.jpeg"/><Relationship Id="rId7" Type="http://schemas.openxmlformats.org/officeDocument/2006/relationships/image" Target="../media/image99.jpeg"/><Relationship Id="rId12" Type="http://schemas.openxmlformats.org/officeDocument/2006/relationships/image" Target="../media/image104.jpeg"/><Relationship Id="rId17" Type="http://schemas.openxmlformats.org/officeDocument/2006/relationships/image" Target="../media/image109.jpeg"/><Relationship Id="rId25" Type="http://schemas.openxmlformats.org/officeDocument/2006/relationships/image" Target="../media/image117.jpeg"/><Relationship Id="rId33" Type="http://schemas.openxmlformats.org/officeDocument/2006/relationships/image" Target="../media/image125.jpeg"/><Relationship Id="rId38" Type="http://schemas.openxmlformats.org/officeDocument/2006/relationships/image" Target="../media/image130.jpeg"/><Relationship Id="rId2" Type="http://schemas.openxmlformats.org/officeDocument/2006/relationships/image" Target="../media/image94.jpeg"/><Relationship Id="rId16" Type="http://schemas.openxmlformats.org/officeDocument/2006/relationships/image" Target="../media/image108.jpeg"/><Relationship Id="rId20" Type="http://schemas.openxmlformats.org/officeDocument/2006/relationships/image" Target="../media/image112.jpeg"/><Relationship Id="rId29" Type="http://schemas.openxmlformats.org/officeDocument/2006/relationships/image" Target="../media/image121.jpeg"/><Relationship Id="rId41" Type="http://schemas.openxmlformats.org/officeDocument/2006/relationships/image" Target="../media/image133.jpeg"/><Relationship Id="rId1" Type="http://schemas.openxmlformats.org/officeDocument/2006/relationships/image" Target="../media/image93.jpeg"/><Relationship Id="rId6" Type="http://schemas.openxmlformats.org/officeDocument/2006/relationships/image" Target="../media/image98.jpeg"/><Relationship Id="rId11" Type="http://schemas.openxmlformats.org/officeDocument/2006/relationships/image" Target="../media/image103.jpeg"/><Relationship Id="rId24" Type="http://schemas.openxmlformats.org/officeDocument/2006/relationships/image" Target="../media/image116.jpeg"/><Relationship Id="rId32" Type="http://schemas.openxmlformats.org/officeDocument/2006/relationships/image" Target="../media/image124.jpeg"/><Relationship Id="rId37" Type="http://schemas.openxmlformats.org/officeDocument/2006/relationships/image" Target="../media/image129.jpeg"/><Relationship Id="rId40" Type="http://schemas.openxmlformats.org/officeDocument/2006/relationships/image" Target="../media/image132.jpeg"/><Relationship Id="rId5" Type="http://schemas.openxmlformats.org/officeDocument/2006/relationships/image" Target="../media/image97.jpeg"/><Relationship Id="rId15" Type="http://schemas.openxmlformats.org/officeDocument/2006/relationships/image" Target="../media/image107.jpeg"/><Relationship Id="rId23" Type="http://schemas.openxmlformats.org/officeDocument/2006/relationships/image" Target="../media/image115.jpeg"/><Relationship Id="rId28" Type="http://schemas.openxmlformats.org/officeDocument/2006/relationships/image" Target="../media/image120.jpeg"/><Relationship Id="rId36" Type="http://schemas.openxmlformats.org/officeDocument/2006/relationships/image" Target="../media/image128.jpeg"/><Relationship Id="rId10" Type="http://schemas.openxmlformats.org/officeDocument/2006/relationships/image" Target="../media/image102.jpeg"/><Relationship Id="rId19" Type="http://schemas.openxmlformats.org/officeDocument/2006/relationships/image" Target="../media/image111.jpeg"/><Relationship Id="rId31" Type="http://schemas.openxmlformats.org/officeDocument/2006/relationships/image" Target="../media/image123.jpeg"/><Relationship Id="rId4" Type="http://schemas.openxmlformats.org/officeDocument/2006/relationships/image" Target="../media/image96.jpeg"/><Relationship Id="rId9" Type="http://schemas.openxmlformats.org/officeDocument/2006/relationships/image" Target="../media/image101.jpeg"/><Relationship Id="rId14" Type="http://schemas.openxmlformats.org/officeDocument/2006/relationships/image" Target="../media/image106.jpeg"/><Relationship Id="rId22" Type="http://schemas.openxmlformats.org/officeDocument/2006/relationships/image" Target="../media/image114.jpeg"/><Relationship Id="rId27" Type="http://schemas.openxmlformats.org/officeDocument/2006/relationships/image" Target="../media/image119.jpeg"/><Relationship Id="rId30" Type="http://schemas.openxmlformats.org/officeDocument/2006/relationships/image" Target="../media/image122.jpeg"/><Relationship Id="rId35" Type="http://schemas.openxmlformats.org/officeDocument/2006/relationships/image" Target="../media/image127.jpeg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jpeg"/><Relationship Id="rId13" Type="http://schemas.openxmlformats.org/officeDocument/2006/relationships/image" Target="../media/image149.jpeg"/><Relationship Id="rId18" Type="http://schemas.openxmlformats.org/officeDocument/2006/relationships/image" Target="../media/image154.jpeg"/><Relationship Id="rId26" Type="http://schemas.openxmlformats.org/officeDocument/2006/relationships/image" Target="../media/image162.jpeg"/><Relationship Id="rId3" Type="http://schemas.openxmlformats.org/officeDocument/2006/relationships/image" Target="../media/image139.jpeg"/><Relationship Id="rId21" Type="http://schemas.openxmlformats.org/officeDocument/2006/relationships/image" Target="../media/image157.jpeg"/><Relationship Id="rId7" Type="http://schemas.openxmlformats.org/officeDocument/2006/relationships/image" Target="../media/image143.jpeg"/><Relationship Id="rId12" Type="http://schemas.openxmlformats.org/officeDocument/2006/relationships/image" Target="../media/image148.jpeg"/><Relationship Id="rId17" Type="http://schemas.openxmlformats.org/officeDocument/2006/relationships/image" Target="../media/image153.jpeg"/><Relationship Id="rId25" Type="http://schemas.openxmlformats.org/officeDocument/2006/relationships/image" Target="../media/image161.jpeg"/><Relationship Id="rId2" Type="http://schemas.openxmlformats.org/officeDocument/2006/relationships/image" Target="../media/image138.jpeg"/><Relationship Id="rId16" Type="http://schemas.openxmlformats.org/officeDocument/2006/relationships/image" Target="../media/image152.jpeg"/><Relationship Id="rId20" Type="http://schemas.openxmlformats.org/officeDocument/2006/relationships/image" Target="../media/image156.jpeg"/><Relationship Id="rId1" Type="http://schemas.openxmlformats.org/officeDocument/2006/relationships/image" Target="../media/image137.jpeg"/><Relationship Id="rId6" Type="http://schemas.openxmlformats.org/officeDocument/2006/relationships/image" Target="../media/image142.jpeg"/><Relationship Id="rId11" Type="http://schemas.openxmlformats.org/officeDocument/2006/relationships/image" Target="../media/image147.jpeg"/><Relationship Id="rId24" Type="http://schemas.openxmlformats.org/officeDocument/2006/relationships/image" Target="../media/image160.jpeg"/><Relationship Id="rId5" Type="http://schemas.openxmlformats.org/officeDocument/2006/relationships/image" Target="../media/image141.jpeg"/><Relationship Id="rId15" Type="http://schemas.openxmlformats.org/officeDocument/2006/relationships/image" Target="../media/image151.jpeg"/><Relationship Id="rId23" Type="http://schemas.openxmlformats.org/officeDocument/2006/relationships/image" Target="../media/image159.jpeg"/><Relationship Id="rId10" Type="http://schemas.openxmlformats.org/officeDocument/2006/relationships/image" Target="../media/image146.jpeg"/><Relationship Id="rId19" Type="http://schemas.openxmlformats.org/officeDocument/2006/relationships/image" Target="../media/image155.jpeg"/><Relationship Id="rId4" Type="http://schemas.openxmlformats.org/officeDocument/2006/relationships/image" Target="../media/image140.jpeg"/><Relationship Id="rId9" Type="http://schemas.openxmlformats.org/officeDocument/2006/relationships/image" Target="../media/image145.jpeg"/><Relationship Id="rId14" Type="http://schemas.openxmlformats.org/officeDocument/2006/relationships/image" Target="../media/image150.jpeg"/><Relationship Id="rId22" Type="http://schemas.openxmlformats.org/officeDocument/2006/relationships/image" Target="../media/image158.jpeg"/><Relationship Id="rId27" Type="http://schemas.openxmlformats.org/officeDocument/2006/relationships/image" Target="../media/image163.jpeg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174.jpeg"/><Relationship Id="rId13" Type="http://schemas.openxmlformats.org/officeDocument/2006/relationships/image" Target="../media/image179.jpeg"/><Relationship Id="rId18" Type="http://schemas.openxmlformats.org/officeDocument/2006/relationships/image" Target="../media/image184.jpeg"/><Relationship Id="rId26" Type="http://schemas.openxmlformats.org/officeDocument/2006/relationships/image" Target="../media/image192.jpeg"/><Relationship Id="rId3" Type="http://schemas.openxmlformats.org/officeDocument/2006/relationships/image" Target="../media/image169.jpeg"/><Relationship Id="rId21" Type="http://schemas.openxmlformats.org/officeDocument/2006/relationships/image" Target="../media/image187.jpeg"/><Relationship Id="rId34" Type="http://schemas.openxmlformats.org/officeDocument/2006/relationships/image" Target="../media/image200.jpeg"/><Relationship Id="rId7" Type="http://schemas.openxmlformats.org/officeDocument/2006/relationships/image" Target="../media/image173.jpeg"/><Relationship Id="rId12" Type="http://schemas.openxmlformats.org/officeDocument/2006/relationships/image" Target="../media/image178.jpeg"/><Relationship Id="rId17" Type="http://schemas.openxmlformats.org/officeDocument/2006/relationships/image" Target="../media/image183.jpeg"/><Relationship Id="rId25" Type="http://schemas.openxmlformats.org/officeDocument/2006/relationships/image" Target="../media/image191.jpeg"/><Relationship Id="rId33" Type="http://schemas.openxmlformats.org/officeDocument/2006/relationships/image" Target="../media/image199.jpeg"/><Relationship Id="rId2" Type="http://schemas.openxmlformats.org/officeDocument/2006/relationships/image" Target="../media/image168.jpeg"/><Relationship Id="rId16" Type="http://schemas.openxmlformats.org/officeDocument/2006/relationships/image" Target="../media/image182.jpeg"/><Relationship Id="rId20" Type="http://schemas.openxmlformats.org/officeDocument/2006/relationships/image" Target="../media/image186.jpeg"/><Relationship Id="rId29" Type="http://schemas.openxmlformats.org/officeDocument/2006/relationships/image" Target="../media/image195.jpeg"/><Relationship Id="rId1" Type="http://schemas.openxmlformats.org/officeDocument/2006/relationships/image" Target="../media/image167.jpeg"/><Relationship Id="rId6" Type="http://schemas.openxmlformats.org/officeDocument/2006/relationships/image" Target="../media/image172.jpeg"/><Relationship Id="rId11" Type="http://schemas.openxmlformats.org/officeDocument/2006/relationships/image" Target="../media/image177.jpeg"/><Relationship Id="rId24" Type="http://schemas.openxmlformats.org/officeDocument/2006/relationships/image" Target="../media/image190.jpeg"/><Relationship Id="rId32" Type="http://schemas.openxmlformats.org/officeDocument/2006/relationships/image" Target="../media/image198.jpeg"/><Relationship Id="rId5" Type="http://schemas.openxmlformats.org/officeDocument/2006/relationships/image" Target="../media/image171.jpeg"/><Relationship Id="rId15" Type="http://schemas.openxmlformats.org/officeDocument/2006/relationships/image" Target="../media/image181.jpeg"/><Relationship Id="rId23" Type="http://schemas.openxmlformats.org/officeDocument/2006/relationships/image" Target="../media/image189.jpeg"/><Relationship Id="rId28" Type="http://schemas.openxmlformats.org/officeDocument/2006/relationships/image" Target="../media/image194.jpeg"/><Relationship Id="rId36" Type="http://schemas.openxmlformats.org/officeDocument/2006/relationships/image" Target="../media/image202.jpeg"/><Relationship Id="rId10" Type="http://schemas.openxmlformats.org/officeDocument/2006/relationships/image" Target="../media/image176.jpeg"/><Relationship Id="rId19" Type="http://schemas.openxmlformats.org/officeDocument/2006/relationships/image" Target="../media/image185.jpeg"/><Relationship Id="rId31" Type="http://schemas.openxmlformats.org/officeDocument/2006/relationships/image" Target="../media/image197.jpeg"/><Relationship Id="rId4" Type="http://schemas.openxmlformats.org/officeDocument/2006/relationships/image" Target="../media/image170.jpeg"/><Relationship Id="rId9" Type="http://schemas.openxmlformats.org/officeDocument/2006/relationships/image" Target="../media/image175.jpeg"/><Relationship Id="rId14" Type="http://schemas.openxmlformats.org/officeDocument/2006/relationships/image" Target="../media/image180.jpeg"/><Relationship Id="rId22" Type="http://schemas.openxmlformats.org/officeDocument/2006/relationships/image" Target="../media/image188.jpeg"/><Relationship Id="rId27" Type="http://schemas.openxmlformats.org/officeDocument/2006/relationships/image" Target="../media/image193.jpeg"/><Relationship Id="rId30" Type="http://schemas.openxmlformats.org/officeDocument/2006/relationships/image" Target="../media/image196.jpeg"/><Relationship Id="rId35" Type="http://schemas.openxmlformats.org/officeDocument/2006/relationships/image" Target="../media/image201.jpeg"/></Relationships>
</file>

<file path=xl/drawings/_rels/vmlDrawing6.vml.rels><?xml version="1.0" encoding="UTF-8" standalone="yes"?>
<Relationships xmlns="http://schemas.openxmlformats.org/package/2006/relationships"><Relationship Id="rId8" Type="http://schemas.openxmlformats.org/officeDocument/2006/relationships/image" Target="../media/image212.jpeg"/><Relationship Id="rId13" Type="http://schemas.openxmlformats.org/officeDocument/2006/relationships/image" Target="../media/image217.jpeg"/><Relationship Id="rId18" Type="http://schemas.openxmlformats.org/officeDocument/2006/relationships/image" Target="../media/image222.jpeg"/><Relationship Id="rId3" Type="http://schemas.openxmlformats.org/officeDocument/2006/relationships/image" Target="../media/image207.jpeg"/><Relationship Id="rId7" Type="http://schemas.openxmlformats.org/officeDocument/2006/relationships/image" Target="../media/image211.jpeg"/><Relationship Id="rId12" Type="http://schemas.openxmlformats.org/officeDocument/2006/relationships/image" Target="../media/image216.jpeg"/><Relationship Id="rId17" Type="http://schemas.openxmlformats.org/officeDocument/2006/relationships/image" Target="../media/image221.jpeg"/><Relationship Id="rId2" Type="http://schemas.openxmlformats.org/officeDocument/2006/relationships/image" Target="../media/image206.jpeg"/><Relationship Id="rId16" Type="http://schemas.openxmlformats.org/officeDocument/2006/relationships/image" Target="../media/image220.jpeg"/><Relationship Id="rId1" Type="http://schemas.openxmlformats.org/officeDocument/2006/relationships/image" Target="../media/image205.jpeg"/><Relationship Id="rId6" Type="http://schemas.openxmlformats.org/officeDocument/2006/relationships/image" Target="../media/image210.jpeg"/><Relationship Id="rId11" Type="http://schemas.openxmlformats.org/officeDocument/2006/relationships/image" Target="../media/image215.jpeg"/><Relationship Id="rId5" Type="http://schemas.openxmlformats.org/officeDocument/2006/relationships/image" Target="../media/image209.jpeg"/><Relationship Id="rId15" Type="http://schemas.openxmlformats.org/officeDocument/2006/relationships/image" Target="../media/image219.jpeg"/><Relationship Id="rId10" Type="http://schemas.openxmlformats.org/officeDocument/2006/relationships/image" Target="../media/image214.jpeg"/><Relationship Id="rId4" Type="http://schemas.openxmlformats.org/officeDocument/2006/relationships/image" Target="../media/image208.jpeg"/><Relationship Id="rId9" Type="http://schemas.openxmlformats.org/officeDocument/2006/relationships/image" Target="../media/image213.jpeg"/><Relationship Id="rId14" Type="http://schemas.openxmlformats.org/officeDocument/2006/relationships/image" Target="../media/image2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316407</xdr:colOff>
      <xdr:row>0</xdr:row>
      <xdr:rowOff>0</xdr:rowOff>
    </xdr:from>
    <xdr:to>
      <xdr:col>9</xdr:col>
      <xdr:colOff>466726</xdr:colOff>
      <xdr:row>2</xdr:row>
      <xdr:rowOff>238124</xdr:rowOff>
    </xdr:to>
    <xdr:pic>
      <xdr:nvPicPr>
        <xdr:cNvPr id="6" name="Kép 5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2007" y="0"/>
          <a:ext cx="4179394" cy="2105024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361951</xdr:colOff>
      <xdr:row>0</xdr:row>
      <xdr:rowOff>0</xdr:rowOff>
    </xdr:from>
    <xdr:to>
      <xdr:col>4</xdr:col>
      <xdr:colOff>857251</xdr:colOff>
      <xdr:row>0</xdr:row>
      <xdr:rowOff>897440</xdr:rowOff>
    </xdr:to>
    <xdr:pic>
      <xdr:nvPicPr>
        <xdr:cNvPr id="9" name="Kép 8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1901" y="0"/>
          <a:ext cx="3790950" cy="8974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0</xdr:row>
      <xdr:rowOff>1552575</xdr:rowOff>
    </xdr:to>
    <xdr:pic>
      <xdr:nvPicPr>
        <xdr:cNvPr id="2" name="Kép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771900" cy="1552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0</xdr:col>
      <xdr:colOff>3901440</xdr:colOff>
      <xdr:row>3</xdr:row>
      <xdr:rowOff>923925</xdr:rowOff>
    </xdr:to>
    <xdr:pic>
      <xdr:nvPicPr>
        <xdr:cNvPr id="6" name="Kép 5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3600450" cy="1495425"/>
        </a:xfrm>
        <a:prstGeom prst="rect">
          <a:avLst/>
        </a:prstGeom>
      </xdr:spPr>
    </xdr:pic>
    <xdr:clientData/>
  </xdr:twoCellAnchor>
  <xdr:twoCellAnchor editAs="oneCell">
    <xdr:from>
      <xdr:col>6</xdr:col>
      <xdr:colOff>495299</xdr:colOff>
      <xdr:row>0</xdr:row>
      <xdr:rowOff>0</xdr:rowOff>
    </xdr:from>
    <xdr:to>
      <xdr:col>10</xdr:col>
      <xdr:colOff>32384</xdr:colOff>
      <xdr:row>4</xdr:row>
      <xdr:rowOff>3809</xdr:rowOff>
    </xdr:to>
    <xdr:pic>
      <xdr:nvPicPr>
        <xdr:cNvPr id="9" name="Kép 8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0"/>
          <a:ext cx="2333625" cy="1504949"/>
        </a:xfrm>
        <a:prstGeom prst="rect">
          <a:avLst/>
        </a:prstGeom>
      </xdr:spPr>
    </xdr:pic>
    <xdr:clientData/>
  </xdr:twoCellAnchor>
  <xdr:twoCellAnchor editAs="oneCell">
    <xdr:from>
      <xdr:col>1</xdr:col>
      <xdr:colOff>581025</xdr:colOff>
      <xdr:row>0</xdr:row>
      <xdr:rowOff>152400</xdr:rowOff>
    </xdr:from>
    <xdr:to>
      <xdr:col>5</xdr:col>
      <xdr:colOff>1247775</xdr:colOff>
      <xdr:row>3</xdr:row>
      <xdr:rowOff>819150</xdr:rowOff>
    </xdr:to>
    <xdr:pic>
      <xdr:nvPicPr>
        <xdr:cNvPr id="7" name="Kép 6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152400"/>
          <a:ext cx="3286125" cy="1238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628650</xdr:colOff>
      <xdr:row>0</xdr:row>
      <xdr:rowOff>1</xdr:rowOff>
    </xdr:from>
    <xdr:to>
      <xdr:col>0</xdr:col>
      <xdr:colOff>3162300</xdr:colOff>
      <xdr:row>3</xdr:row>
      <xdr:rowOff>942975</xdr:rowOff>
    </xdr:to>
    <xdr:pic>
      <xdr:nvPicPr>
        <xdr:cNvPr id="3" name="Kép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"/>
          <a:ext cx="2533650" cy="1514474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238124</xdr:colOff>
      <xdr:row>0</xdr:row>
      <xdr:rowOff>9524</xdr:rowOff>
    </xdr:from>
    <xdr:to>
      <xdr:col>10</xdr:col>
      <xdr:colOff>424814</xdr:colOff>
      <xdr:row>4</xdr:row>
      <xdr:rowOff>0</xdr:rowOff>
    </xdr:to>
    <xdr:pic>
      <xdr:nvPicPr>
        <xdr:cNvPr id="5" name="Kép 4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49" y="9524"/>
          <a:ext cx="3152775" cy="1524001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542925</xdr:colOff>
      <xdr:row>0</xdr:row>
      <xdr:rowOff>114300</xdr:rowOff>
    </xdr:from>
    <xdr:to>
      <xdr:col>5</xdr:col>
      <xdr:colOff>1200150</xdr:colOff>
      <xdr:row>3</xdr:row>
      <xdr:rowOff>781050</xdr:rowOff>
    </xdr:to>
    <xdr:pic>
      <xdr:nvPicPr>
        <xdr:cNvPr id="2" name="Kép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114300"/>
          <a:ext cx="3286125" cy="1238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3457575</xdr:colOff>
      <xdr:row>3</xdr:row>
      <xdr:rowOff>213446</xdr:rowOff>
    </xdr:from>
    <xdr:to>
      <xdr:col>5</xdr:col>
      <xdr:colOff>1464944</xdr:colOff>
      <xdr:row>3</xdr:row>
      <xdr:rowOff>1037619</xdr:rowOff>
    </xdr:to>
    <xdr:pic>
      <xdr:nvPicPr>
        <xdr:cNvPr id="3" name="Kép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7575" y="784946"/>
          <a:ext cx="4810124" cy="824173"/>
        </a:xfrm>
        <a:prstGeom prst="rect">
          <a:avLst/>
        </a:prstGeom>
      </xdr:spPr>
    </xdr:pic>
    <xdr:clientData/>
  </xdr:twoCellAnchor>
  <xdr:twoCellAnchor editAs="oneCell">
    <xdr:from>
      <xdr:col>6</xdr:col>
      <xdr:colOff>552450</xdr:colOff>
      <xdr:row>0</xdr:row>
      <xdr:rowOff>0</xdr:rowOff>
    </xdr:from>
    <xdr:to>
      <xdr:col>10</xdr:col>
      <xdr:colOff>323850</xdr:colOff>
      <xdr:row>3</xdr:row>
      <xdr:rowOff>1056188</xdr:rowOff>
    </xdr:to>
    <xdr:pic>
      <xdr:nvPicPr>
        <xdr:cNvPr id="4" name="Kép 3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25" y="0"/>
          <a:ext cx="2686050" cy="1627688"/>
        </a:xfrm>
        <a:prstGeom prst="rect">
          <a:avLst/>
        </a:prstGeom>
      </xdr:spPr>
    </xdr:pic>
    <xdr:clientData/>
  </xdr:twoCellAnchor>
  <xdr:twoCellAnchor editAs="oneCell">
    <xdr:from>
      <xdr:col>0</xdr:col>
      <xdr:colOff>1009650</xdr:colOff>
      <xdr:row>0</xdr:row>
      <xdr:rowOff>0</xdr:rowOff>
    </xdr:from>
    <xdr:to>
      <xdr:col>0</xdr:col>
      <xdr:colOff>2695575</xdr:colOff>
      <xdr:row>3</xdr:row>
      <xdr:rowOff>1076325</xdr:rowOff>
    </xdr:to>
    <xdr:pic>
      <xdr:nvPicPr>
        <xdr:cNvPr id="5" name="Kép 4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0"/>
          <a:ext cx="1685925" cy="1647825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0</xdr:row>
      <xdr:rowOff>66675</xdr:rowOff>
    </xdr:from>
    <xdr:to>
      <xdr:col>5</xdr:col>
      <xdr:colOff>664918</xdr:colOff>
      <xdr:row>3</xdr:row>
      <xdr:rowOff>381000</xdr:rowOff>
    </xdr:to>
    <xdr:pic>
      <xdr:nvPicPr>
        <xdr:cNvPr id="7" name="Kép 6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850" y="66675"/>
          <a:ext cx="2350843" cy="8858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3</xdr:row>
      <xdr:rowOff>456758</xdr:rowOff>
    </xdr:from>
    <xdr:to>
      <xdr:col>5</xdr:col>
      <xdr:colOff>1377316</xdr:colOff>
      <xdr:row>3</xdr:row>
      <xdr:rowOff>1245363</xdr:rowOff>
    </xdr:to>
    <xdr:pic>
      <xdr:nvPicPr>
        <xdr:cNvPr id="3" name="Kép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4325" y="1028258"/>
          <a:ext cx="3629026" cy="788605"/>
        </a:xfrm>
        <a:prstGeom prst="rect">
          <a:avLst/>
        </a:prstGeom>
      </xdr:spPr>
    </xdr:pic>
    <xdr:clientData/>
  </xdr:twoCellAnchor>
  <xdr:twoCellAnchor editAs="oneCell">
    <xdr:from>
      <xdr:col>7</xdr:col>
      <xdr:colOff>123825</xdr:colOff>
      <xdr:row>0</xdr:row>
      <xdr:rowOff>0</xdr:rowOff>
    </xdr:from>
    <xdr:to>
      <xdr:col>9</xdr:col>
      <xdr:colOff>303276</xdr:colOff>
      <xdr:row>3</xdr:row>
      <xdr:rowOff>1247774</xdr:rowOff>
    </xdr:to>
    <xdr:pic>
      <xdr:nvPicPr>
        <xdr:cNvPr id="4" name="Kép 3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0"/>
          <a:ext cx="1865376" cy="1819274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0</xdr:row>
      <xdr:rowOff>0</xdr:rowOff>
    </xdr:from>
    <xdr:to>
      <xdr:col>0</xdr:col>
      <xdr:colOff>3354457</xdr:colOff>
      <xdr:row>3</xdr:row>
      <xdr:rowOff>1247775</xdr:rowOff>
    </xdr:to>
    <xdr:pic>
      <xdr:nvPicPr>
        <xdr:cNvPr id="5" name="Kép 4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0"/>
          <a:ext cx="2640082" cy="18192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381001</xdr:colOff>
      <xdr:row>0</xdr:row>
      <xdr:rowOff>46245</xdr:rowOff>
    </xdr:from>
    <xdr:to>
      <xdr:col>5</xdr:col>
      <xdr:colOff>1067681</xdr:colOff>
      <xdr:row>3</xdr:row>
      <xdr:rowOff>485775</xdr:rowOff>
    </xdr:to>
    <xdr:pic>
      <xdr:nvPicPr>
        <xdr:cNvPr id="6" name="Kép 5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876" y="46245"/>
          <a:ext cx="2683120" cy="10110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1</xdr:col>
      <xdr:colOff>0</xdr:colOff>
      <xdr:row>34</xdr:row>
      <xdr:rowOff>242207</xdr:rowOff>
    </xdr:to>
    <xdr:pic>
      <xdr:nvPicPr>
        <xdr:cNvPr id="3" name="Kép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1900" y="11191875"/>
          <a:ext cx="0" cy="556532"/>
        </a:xfrm>
        <a:prstGeom prst="rect">
          <a:avLst/>
        </a:prstGeom>
      </xdr:spPr>
    </xdr:pic>
    <xdr:clientData/>
  </xdr:twoCellAnchor>
  <xdr:twoCellAnchor editAs="oneCell">
    <xdr:from>
      <xdr:col>6</xdr:col>
      <xdr:colOff>442912</xdr:colOff>
      <xdr:row>0</xdr:row>
      <xdr:rowOff>0</xdr:rowOff>
    </xdr:from>
    <xdr:to>
      <xdr:col>8</xdr:col>
      <xdr:colOff>583406</xdr:colOff>
      <xdr:row>3</xdr:row>
      <xdr:rowOff>1098900</xdr:rowOff>
    </xdr:to>
    <xdr:pic>
      <xdr:nvPicPr>
        <xdr:cNvPr id="2" name="Kép 1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1862" y="0"/>
          <a:ext cx="1816894" cy="1670400"/>
        </a:xfrm>
        <a:prstGeom prst="rect">
          <a:avLst/>
        </a:prstGeom>
      </xdr:spPr>
    </xdr:pic>
    <xdr:clientData/>
  </xdr:twoCellAnchor>
  <xdr:twoCellAnchor editAs="oneCell">
    <xdr:from>
      <xdr:col>0</xdr:col>
      <xdr:colOff>404814</xdr:colOff>
      <xdr:row>0</xdr:row>
      <xdr:rowOff>0</xdr:rowOff>
    </xdr:from>
    <xdr:to>
      <xdr:col>0</xdr:col>
      <xdr:colOff>3750470</xdr:colOff>
      <xdr:row>3</xdr:row>
      <xdr:rowOff>1067647</xdr:rowOff>
    </xdr:to>
    <xdr:pic>
      <xdr:nvPicPr>
        <xdr:cNvPr id="5" name="Kép 4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4" y="0"/>
          <a:ext cx="3345656" cy="1639147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</xdr:row>
      <xdr:rowOff>28575</xdr:rowOff>
    </xdr:from>
    <xdr:to>
      <xdr:col>5</xdr:col>
      <xdr:colOff>1304925</xdr:colOff>
      <xdr:row>3</xdr:row>
      <xdr:rowOff>885825</xdr:rowOff>
    </xdr:to>
    <xdr:pic>
      <xdr:nvPicPr>
        <xdr:cNvPr id="6" name="Kép 5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19075"/>
          <a:ext cx="3286125" cy="1238250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31</xdr:row>
      <xdr:rowOff>5444</xdr:rowOff>
    </xdr:from>
    <xdr:ext cx="0" cy="556532"/>
    <xdr:pic>
      <xdr:nvPicPr>
        <xdr:cNvPr id="7" name="Kép 6">
          <a:extLst>
            <a:ext uri="{FF2B5EF4-FFF2-40B4-BE49-F238E27FC236}">
              <a16:creationId xmlns="" xmlns:a16="http://schemas.microsoft.com/office/drawing/2014/main" id="{9BA8CF64-A7B7-4596-A6CF-7F3F1A904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1900" y="11197319"/>
          <a:ext cx="0" cy="556532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1</xdr:rowOff>
    </xdr:from>
    <xdr:to>
      <xdr:col>9</xdr:col>
      <xdr:colOff>600075</xdr:colOff>
      <xdr:row>3</xdr:row>
      <xdr:rowOff>1333257</xdr:rowOff>
    </xdr:to>
    <xdr:pic>
      <xdr:nvPicPr>
        <xdr:cNvPr id="3" name="Kép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9150" y="1"/>
          <a:ext cx="2324100" cy="1904756"/>
        </a:xfrm>
        <a:prstGeom prst="rect">
          <a:avLst/>
        </a:prstGeom>
      </xdr:spPr>
    </xdr:pic>
    <xdr:clientData/>
  </xdr:twoCellAnchor>
  <xdr:twoCellAnchor editAs="oneCell">
    <xdr:from>
      <xdr:col>0</xdr:col>
      <xdr:colOff>1485900</xdr:colOff>
      <xdr:row>0</xdr:row>
      <xdr:rowOff>104775</xdr:rowOff>
    </xdr:from>
    <xdr:to>
      <xdr:col>0</xdr:col>
      <xdr:colOff>2676525</xdr:colOff>
      <xdr:row>3</xdr:row>
      <xdr:rowOff>1307540</xdr:rowOff>
    </xdr:to>
    <xdr:pic>
      <xdr:nvPicPr>
        <xdr:cNvPr id="4" name="Kép 3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" y="104775"/>
          <a:ext cx="1190625" cy="177426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</xdr:row>
      <xdr:rowOff>85724</xdr:rowOff>
    </xdr:from>
    <xdr:to>
      <xdr:col>6</xdr:col>
      <xdr:colOff>546076</xdr:colOff>
      <xdr:row>3</xdr:row>
      <xdr:rowOff>1142999</xdr:rowOff>
    </xdr:to>
    <xdr:pic>
      <xdr:nvPicPr>
        <xdr:cNvPr id="5" name="Kép 4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0" y="276224"/>
          <a:ext cx="3816961" cy="14382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5</xdr:col>
      <xdr:colOff>2286000</xdr:colOff>
      <xdr:row>4</xdr:row>
      <xdr:rowOff>635</xdr:rowOff>
    </xdr:to>
    <xdr:pic>
      <xdr:nvPicPr>
        <xdr:cNvPr id="3" name="Kép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9201150" cy="197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naturgoldhungaria.hu/spl/408291/Lisztek?infinite_page=2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naturgoldhungaria.hu/spl/997998/Sutokeverekek" TargetMode="External"/><Relationship Id="rId1" Type="http://schemas.openxmlformats.org/officeDocument/2006/relationships/hyperlink" Target="https://naturgoldhungaria.hu/spl/408291/Lisztek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naturgoldhungaria.hu/spl/140218/Darak-es-korpak" TargetMode="External"/><Relationship Id="rId2" Type="http://schemas.openxmlformats.org/officeDocument/2006/relationships/hyperlink" Target="https://naturgoldhungaria.hu/spl/140218/Darak-es-korpak" TargetMode="External"/><Relationship Id="rId1" Type="http://schemas.openxmlformats.org/officeDocument/2006/relationships/hyperlink" Target="https://naturgoldhungaria.hu/spl/396009/Gabonak-suteshez-fozeshez-orleshez" TargetMode="External"/><Relationship Id="rId6" Type="http://schemas.openxmlformats.org/officeDocument/2006/relationships/comments" Target="../comments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naturgoldhungaria.hu/spl/911336/Premium-osi-gabona-tesztak" TargetMode="External"/><Relationship Id="rId7" Type="http://schemas.openxmlformats.org/officeDocument/2006/relationships/comments" Target="../comments3.xml"/><Relationship Id="rId2" Type="http://schemas.openxmlformats.org/officeDocument/2006/relationships/hyperlink" Target="https://naturgoldhungaria.hu/spl/688304/Alakor-tesztak" TargetMode="External"/><Relationship Id="rId1" Type="http://schemas.openxmlformats.org/officeDocument/2006/relationships/hyperlink" Target="https://naturgoldhungaria.hu/spl/577124/Tonkoly-tesztak" TargetMode="External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naturgoldhungaria.hu/sct/237124/Reggelizo-termekek" TargetMode="External"/><Relationship Id="rId1" Type="http://schemas.openxmlformats.org/officeDocument/2006/relationships/hyperlink" Target="https://naturgoldhungaria.hu/spl/382306/Natur-termekek" TargetMode="External"/><Relationship Id="rId6" Type="http://schemas.openxmlformats.org/officeDocument/2006/relationships/comments" Target="../comments4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mments" Target="../comments5.xml"/><Relationship Id="rId3" Type="http://schemas.openxmlformats.org/officeDocument/2006/relationships/hyperlink" Target="https://naturgoldhungaria.hu/spl/683526/Edes" TargetMode="External"/><Relationship Id="rId7" Type="http://schemas.openxmlformats.org/officeDocument/2006/relationships/vmlDrawing" Target="../drawings/vmlDrawing5.vml"/><Relationship Id="rId2" Type="http://schemas.openxmlformats.org/officeDocument/2006/relationships/hyperlink" Target="https://naturgoldhungaria.hu/spl/717621/Sos" TargetMode="External"/><Relationship Id="rId1" Type="http://schemas.openxmlformats.org/officeDocument/2006/relationships/hyperlink" Target="https://naturgoldhungaria.hu/spl/683526/Edes" TargetMode="External"/><Relationship Id="rId6" Type="http://schemas.openxmlformats.org/officeDocument/2006/relationships/drawing" Target="../drawings/drawing6.xm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naturgoldhungaria.hu/spl/927403/Glutenmentes-es-diabetikus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s://naturgoldhungaria.hu/sct/759896/Erdok-mezok-kincsei" TargetMode="External"/><Relationship Id="rId1" Type="http://schemas.openxmlformats.org/officeDocument/2006/relationships/hyperlink" Target="https://naturgoldhungaria.hu/sct/845776/Reformkonyhai-gepek-es-alkatreszek" TargetMode="External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https://naturgoldhungaria.hu/spl/418212/XXL-kiszereles" TargetMode="External"/><Relationship Id="rId7" Type="http://schemas.openxmlformats.org/officeDocument/2006/relationships/hyperlink" Target="https://naturgoldhungaria.hu/spl/787824/Zoldsegkeverek" TargetMode="External"/><Relationship Id="rId2" Type="http://schemas.openxmlformats.org/officeDocument/2006/relationships/hyperlink" Target="https://naturgoldhungaria.hu/spl/464696/XXL-kiszereles" TargetMode="External"/><Relationship Id="rId1" Type="http://schemas.openxmlformats.org/officeDocument/2006/relationships/hyperlink" Target="https://naturgoldhungaria.hu/spl/464696/XXL-kiszereles" TargetMode="External"/><Relationship Id="rId6" Type="http://schemas.openxmlformats.org/officeDocument/2006/relationships/hyperlink" Target="https://naturgoldhungaria.hu/spl/464696/XXL-kiszereles" TargetMode="External"/><Relationship Id="rId5" Type="http://schemas.openxmlformats.org/officeDocument/2006/relationships/hyperlink" Target="https://naturgoldhungaria.hu/spl/134185/XXL-kiszereles" TargetMode="External"/><Relationship Id="rId4" Type="http://schemas.openxmlformats.org/officeDocument/2006/relationships/hyperlink" Target="https://naturgoldhungaria.hu/spl/948251/XXL-kiszereles" TargetMode="External"/><Relationship Id="rId9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tabSelected="1" topLeftCell="A4" workbookViewId="0">
      <selection activeCell="A7" sqref="A7"/>
    </sheetView>
  </sheetViews>
  <sheetFormatPr defaultRowHeight="15" x14ac:dyDescent="0.25"/>
  <cols>
    <col min="1" max="1" width="31.140625" customWidth="1"/>
    <col min="2" max="2" width="20" customWidth="1"/>
    <col min="4" max="4" width="40.28515625" customWidth="1"/>
    <col min="5" max="5" width="23.85546875" customWidth="1"/>
  </cols>
  <sheetData>
    <row r="1" spans="1:10" ht="126" customHeight="1" x14ac:dyDescent="0.3">
      <c r="A1" s="179"/>
      <c r="B1" s="179"/>
      <c r="C1" s="179"/>
      <c r="D1" s="179"/>
      <c r="E1" s="179"/>
      <c r="F1" s="179"/>
      <c r="G1" s="179"/>
      <c r="H1" s="179"/>
      <c r="I1" s="179"/>
      <c r="J1" s="179"/>
    </row>
    <row r="2" spans="1:10" ht="21" customHeight="1" x14ac:dyDescent="0.25">
      <c r="F2" s="188" t="s">
        <v>394</v>
      </c>
      <c r="G2" s="188"/>
      <c r="H2" s="188"/>
      <c r="I2" s="188"/>
      <c r="J2" s="188"/>
    </row>
    <row r="3" spans="1:10" ht="20.25" customHeight="1" x14ac:dyDescent="0.25">
      <c r="F3" s="188"/>
      <c r="G3" s="188"/>
      <c r="H3" s="188"/>
      <c r="I3" s="188"/>
      <c r="J3" s="188"/>
    </row>
    <row r="4" spans="1:10" ht="21" customHeight="1" x14ac:dyDescent="0.35">
      <c r="A4" s="109" t="s">
        <v>303</v>
      </c>
      <c r="B4" s="110"/>
      <c r="D4" s="109" t="s">
        <v>393</v>
      </c>
      <c r="E4" s="106"/>
      <c r="F4" s="189" t="s">
        <v>350</v>
      </c>
      <c r="G4" s="189"/>
      <c r="H4" s="189"/>
      <c r="I4" s="189"/>
      <c r="J4" s="189"/>
    </row>
    <row r="5" spans="1:10" ht="18.75" x14ac:dyDescent="0.3">
      <c r="B5" s="106" t="s">
        <v>301</v>
      </c>
      <c r="D5" s="111" t="s">
        <v>304</v>
      </c>
      <c r="E5" s="184"/>
      <c r="F5" s="185"/>
      <c r="G5" s="185"/>
      <c r="H5" s="185"/>
      <c r="I5" s="185"/>
      <c r="J5" s="186"/>
    </row>
    <row r="6" spans="1:10" ht="18.75" x14ac:dyDescent="0.3">
      <c r="A6" s="152" t="s">
        <v>403</v>
      </c>
      <c r="B6" s="107">
        <f>Liszt!K65</f>
        <v>0</v>
      </c>
      <c r="D6" s="111" t="s">
        <v>388</v>
      </c>
      <c r="E6" s="184"/>
      <c r="F6" s="185"/>
      <c r="G6" s="185"/>
      <c r="H6" s="185"/>
      <c r="I6" s="185"/>
      <c r="J6" s="186"/>
    </row>
    <row r="7" spans="1:10" ht="18.75" x14ac:dyDescent="0.3">
      <c r="A7" s="152" t="s">
        <v>347</v>
      </c>
      <c r="B7" s="107">
        <f>'Gabona, dara, korpa'!K36</f>
        <v>0</v>
      </c>
      <c r="D7" s="111" t="s">
        <v>389</v>
      </c>
      <c r="E7" s="184"/>
      <c r="F7" s="185"/>
      <c r="G7" s="185"/>
      <c r="H7" s="185"/>
      <c r="I7" s="185"/>
      <c r="J7" s="186"/>
    </row>
    <row r="8" spans="1:10" ht="18.75" x14ac:dyDescent="0.3">
      <c r="A8" s="152" t="s">
        <v>406</v>
      </c>
      <c r="B8" s="107">
        <f>Tészta!K52</f>
        <v>0</v>
      </c>
      <c r="D8" s="112" t="s">
        <v>390</v>
      </c>
      <c r="E8" s="184"/>
      <c r="F8" s="185"/>
      <c r="G8" s="185"/>
      <c r="H8" s="185"/>
      <c r="I8" s="185"/>
      <c r="J8" s="186"/>
    </row>
    <row r="9" spans="1:10" ht="18.75" x14ac:dyDescent="0.3">
      <c r="A9" s="152" t="s">
        <v>407</v>
      </c>
      <c r="B9" s="107">
        <f>'Reggeliző pehely'!K37</f>
        <v>0</v>
      </c>
      <c r="D9" s="113" t="s">
        <v>392</v>
      </c>
      <c r="E9" s="184"/>
      <c r="F9" s="185"/>
      <c r="G9" s="185"/>
      <c r="H9" s="185"/>
      <c r="I9" s="185"/>
      <c r="J9" s="186"/>
    </row>
    <row r="10" spans="1:10" ht="18.75" x14ac:dyDescent="0.3">
      <c r="A10" s="152" t="s">
        <v>414</v>
      </c>
      <c r="B10" s="107">
        <f>Rágcsálnivalók!K48</f>
        <v>0</v>
      </c>
      <c r="D10" s="112" t="s">
        <v>391</v>
      </c>
      <c r="E10" s="184"/>
      <c r="F10" s="185"/>
      <c r="G10" s="185"/>
      <c r="H10" s="185"/>
      <c r="I10" s="185"/>
      <c r="J10" s="186"/>
    </row>
    <row r="11" spans="1:10" ht="18.75" customHeight="1" x14ac:dyDescent="0.25">
      <c r="A11" s="153" t="s">
        <v>417</v>
      </c>
      <c r="B11" s="107">
        <f>'Házt.kisgép, olaj...'!K29</f>
        <v>0</v>
      </c>
    </row>
    <row r="12" spans="1:10" ht="18.75" customHeight="1" x14ac:dyDescent="0.25">
      <c r="A12" s="152" t="s">
        <v>300</v>
      </c>
      <c r="B12" s="107">
        <f>'XXL kiszerelés'!J118</f>
        <v>0</v>
      </c>
      <c r="D12" s="187" t="s">
        <v>430</v>
      </c>
      <c r="E12" s="187"/>
      <c r="F12" s="187"/>
      <c r="G12" s="187"/>
      <c r="H12" s="187"/>
      <c r="I12" s="187"/>
      <c r="J12" s="187"/>
    </row>
    <row r="13" spans="1:10" ht="18.75" customHeight="1" x14ac:dyDescent="0.25">
      <c r="A13" s="105" t="s">
        <v>302</v>
      </c>
      <c r="B13" s="108">
        <f>SUM(B6:B12)</f>
        <v>0</v>
      </c>
      <c r="D13" s="180" t="s">
        <v>421</v>
      </c>
      <c r="E13" s="181"/>
      <c r="F13" s="182" t="s">
        <v>422</v>
      </c>
      <c r="G13" s="182"/>
      <c r="H13" s="182"/>
      <c r="I13" s="182"/>
      <c r="J13" s="183"/>
    </row>
    <row r="14" spans="1:10" ht="18.600000000000001" customHeight="1" x14ac:dyDescent="0.25">
      <c r="D14" s="180" t="s">
        <v>425</v>
      </c>
      <c r="E14" s="181"/>
      <c r="F14" s="182" t="s">
        <v>426</v>
      </c>
      <c r="G14" s="182"/>
      <c r="H14" s="182"/>
      <c r="I14" s="182"/>
      <c r="J14" s="183"/>
    </row>
    <row r="15" spans="1:10" ht="18.600000000000001" customHeight="1" x14ac:dyDescent="0.25">
      <c r="D15" s="180" t="s">
        <v>427</v>
      </c>
      <c r="E15" s="181"/>
      <c r="F15" s="182" t="s">
        <v>429</v>
      </c>
      <c r="G15" s="182"/>
      <c r="H15" s="182"/>
      <c r="I15" s="182"/>
      <c r="J15" s="183"/>
    </row>
    <row r="16" spans="1:10" ht="18.600000000000001" customHeight="1" x14ac:dyDescent="0.25">
      <c r="B16" s="106"/>
      <c r="D16" s="180" t="s">
        <v>409</v>
      </c>
      <c r="E16" s="181"/>
      <c r="F16" s="182" t="s">
        <v>428</v>
      </c>
      <c r="G16" s="182"/>
      <c r="H16" s="182"/>
      <c r="I16" s="182"/>
      <c r="J16" s="183"/>
    </row>
    <row r="17" spans="2:10" ht="18.600000000000001" customHeight="1" x14ac:dyDescent="0.25">
      <c r="D17" s="180" t="s">
        <v>431</v>
      </c>
      <c r="E17" s="181"/>
      <c r="F17" s="182" t="s">
        <v>432</v>
      </c>
      <c r="G17" s="182"/>
      <c r="H17" s="182"/>
      <c r="I17" s="182"/>
      <c r="J17" s="183"/>
    </row>
    <row r="18" spans="2:10" ht="18.600000000000001" customHeight="1" x14ac:dyDescent="0.25">
      <c r="B18" s="106"/>
      <c r="D18" s="180" t="s">
        <v>433</v>
      </c>
      <c r="E18" s="181"/>
      <c r="F18" s="182" t="s">
        <v>434</v>
      </c>
      <c r="G18" s="182"/>
      <c r="H18" s="182"/>
      <c r="I18" s="182"/>
      <c r="J18" s="183"/>
    </row>
    <row r="19" spans="2:10" ht="18.600000000000001" customHeight="1" x14ac:dyDescent="0.25">
      <c r="D19" s="180" t="s">
        <v>435</v>
      </c>
      <c r="E19" s="181"/>
      <c r="F19" s="182" t="s">
        <v>436</v>
      </c>
      <c r="G19" s="182"/>
      <c r="H19" s="182"/>
      <c r="I19" s="182"/>
      <c r="J19" s="183"/>
    </row>
    <row r="20" spans="2:10" ht="18.600000000000001" customHeight="1" x14ac:dyDescent="0.25">
      <c r="D20" s="180" t="s">
        <v>437</v>
      </c>
      <c r="E20" s="181"/>
      <c r="F20" s="182" t="s">
        <v>438</v>
      </c>
      <c r="G20" s="182"/>
      <c r="H20" s="182"/>
      <c r="I20" s="182"/>
      <c r="J20" s="183"/>
    </row>
    <row r="21" spans="2:10" ht="18.600000000000001" customHeight="1" x14ac:dyDescent="0.25">
      <c r="D21" s="180" t="s">
        <v>441</v>
      </c>
      <c r="E21" s="181"/>
      <c r="F21" s="182" t="s">
        <v>442</v>
      </c>
      <c r="G21" s="182"/>
      <c r="H21" s="182"/>
      <c r="I21" s="182"/>
      <c r="J21" s="183"/>
    </row>
  </sheetData>
  <mergeCells count="28">
    <mergeCell ref="D19:E19"/>
    <mergeCell ref="D20:E20"/>
    <mergeCell ref="D21:E21"/>
    <mergeCell ref="D12:J12"/>
    <mergeCell ref="F2:J3"/>
    <mergeCell ref="F4:J4"/>
    <mergeCell ref="D16:E16"/>
    <mergeCell ref="D17:E17"/>
    <mergeCell ref="D18:E18"/>
    <mergeCell ref="F16:J16"/>
    <mergeCell ref="F17:J17"/>
    <mergeCell ref="F18:J18"/>
    <mergeCell ref="F19:J19"/>
    <mergeCell ref="F20:J20"/>
    <mergeCell ref="F21:J21"/>
    <mergeCell ref="A1:J1"/>
    <mergeCell ref="D13:E13"/>
    <mergeCell ref="F13:J13"/>
    <mergeCell ref="D14:E14"/>
    <mergeCell ref="D15:E15"/>
    <mergeCell ref="F14:J14"/>
    <mergeCell ref="F15:J15"/>
    <mergeCell ref="E10:J10"/>
    <mergeCell ref="E5:J5"/>
    <mergeCell ref="E6:J6"/>
    <mergeCell ref="E7:J7"/>
    <mergeCell ref="E8:J8"/>
    <mergeCell ref="E9:J9"/>
  </mergeCells>
  <hyperlinks>
    <hyperlink ref="A6" location="Liszt!A1" display="Liszt"/>
    <hyperlink ref="A7" location="'Gabona, dara, korpa'!A1" display="Gabona, korpa, dara"/>
    <hyperlink ref="A8" location="Tészta!A1" display="Tészta"/>
    <hyperlink ref="A9" location="'Reggeliző pehely'!A1" display="Reggeliző pehely"/>
    <hyperlink ref="A10" location="Rágcsálnivalók!A1" display="Mézeskalács"/>
    <hyperlink ref="A11" location="'Házt.kisgép, egyéb'!A1" display="Háztartási kisgép, egyéb (olajok, vizek)"/>
    <hyperlink ref="A12" location="'XXL kiszerelés'!A1" display="XXL kiszerelés"/>
    <hyperlink ref="D13:E13" location="Tészta!D17" display="Bio tönköly tészta gépi tarhonya teljes őrlésű 250 g"/>
    <hyperlink ref="D14:E14" location="'Gabona, dara, korpa'!D18" display="Bio zöld árpafű mag 500 g"/>
    <hyperlink ref="D15:E15" location="Liszt!D62" display="EP. Malom Tönkölybúza liszt teljes kiőrlésű TBL300 1kg"/>
    <hyperlink ref="D16:E16" location="Rágcsálnivalók!D20" display="Bio tönköly mézeskalács szív 1 db"/>
    <hyperlink ref="D17:E17" location="'Reggeliző pehely'!D10" display="Bio puffasztott köles natúr 100 g"/>
    <hyperlink ref="D18:E18" location="Rágcsálnivalók!D22" display="Bio tönköly natúr „Fitness” tallér 100 g"/>
    <hyperlink ref="D19:E19" location="'Gabona, dara, korpa'!D28" display="Bio tönköly kuszkusz teljes őrlésű 250g"/>
    <hyperlink ref="D20:E20" location="Rágcsálnivalók!D38" display="Detki háztartási keksz cukor stop 200 g  "/>
    <hyperlink ref="D21:E21" location="'Reggeliző pehely'!D7" display="Bio tönköly pehely 250 g + Bio alakor ősbúza korpa 200g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66"/>
  <sheetViews>
    <sheetView topLeftCell="A58" workbookViewId="0">
      <selection activeCell="F65" sqref="F65"/>
    </sheetView>
  </sheetViews>
  <sheetFormatPr defaultRowHeight="15" x14ac:dyDescent="0.25"/>
  <cols>
    <col min="1" max="1" width="59.7109375" customWidth="1"/>
    <col min="2" max="2" width="11.85546875" bestFit="1" customWidth="1"/>
    <col min="6" max="6" width="45.85546875" customWidth="1"/>
    <col min="7" max="7" width="7.85546875" customWidth="1"/>
    <col min="8" max="8" width="16.28515625" customWidth="1"/>
    <col min="9" max="9" width="8" customWidth="1"/>
    <col min="10" max="10" width="9.5703125" customWidth="1"/>
    <col min="11" max="11" width="9.7109375" customWidth="1"/>
  </cols>
  <sheetData>
    <row r="1" spans="1:11" x14ac:dyDescent="0.25">
      <c r="A1" s="197"/>
      <c r="B1" s="198"/>
      <c r="C1" s="198"/>
      <c r="D1" s="198"/>
      <c r="E1" s="198"/>
      <c r="F1" s="198"/>
      <c r="G1" s="198"/>
      <c r="H1" s="198"/>
      <c r="I1" s="198"/>
      <c r="J1" s="198"/>
      <c r="K1" s="198"/>
    </row>
    <row r="2" spans="1:11" x14ac:dyDescent="0.25">
      <c r="A2" s="198"/>
      <c r="B2" s="198"/>
      <c r="C2" s="198"/>
      <c r="D2" s="198"/>
      <c r="E2" s="198"/>
      <c r="F2" s="198"/>
      <c r="G2" s="198"/>
      <c r="H2" s="198"/>
      <c r="I2" s="198"/>
      <c r="J2" s="198"/>
      <c r="K2" s="198"/>
    </row>
    <row r="3" spans="1:11" x14ac:dyDescent="0.25">
      <c r="A3" s="198"/>
      <c r="B3" s="198"/>
      <c r="C3" s="198"/>
      <c r="D3" s="198"/>
      <c r="E3" s="198"/>
      <c r="F3" s="198"/>
      <c r="G3" s="198"/>
      <c r="H3" s="198"/>
      <c r="I3" s="198"/>
      <c r="J3" s="198"/>
      <c r="K3" s="198"/>
    </row>
    <row r="4" spans="1:11" ht="73.5" customHeight="1" x14ac:dyDescent="0.25">
      <c r="A4" s="198"/>
      <c r="B4" s="198"/>
      <c r="C4" s="198"/>
      <c r="D4" s="198"/>
      <c r="E4" s="198"/>
      <c r="F4" s="198"/>
      <c r="G4" s="198"/>
      <c r="H4" s="198"/>
      <c r="I4" s="198"/>
      <c r="J4" s="198"/>
      <c r="K4" s="198"/>
    </row>
    <row r="5" spans="1:11" s="7" customFormat="1" ht="64.900000000000006" customHeight="1" x14ac:dyDescent="0.2">
      <c r="A5" s="147" t="s">
        <v>0</v>
      </c>
      <c r="B5" s="148" t="s">
        <v>1</v>
      </c>
      <c r="C5" s="149" t="s">
        <v>2</v>
      </c>
      <c r="D5" s="150" t="s">
        <v>3</v>
      </c>
      <c r="E5" s="151" t="s">
        <v>4</v>
      </c>
      <c r="F5" s="147" t="s">
        <v>348</v>
      </c>
      <c r="G5" s="147" t="s">
        <v>5</v>
      </c>
      <c r="H5" s="147" t="s">
        <v>6</v>
      </c>
      <c r="I5" s="148" t="s">
        <v>7</v>
      </c>
      <c r="J5" s="147" t="s">
        <v>8</v>
      </c>
      <c r="K5" s="147" t="s">
        <v>9</v>
      </c>
    </row>
    <row r="6" spans="1:11" s="8" customFormat="1" ht="24.95" customHeight="1" x14ac:dyDescent="0.2">
      <c r="A6" s="154" t="s">
        <v>395</v>
      </c>
      <c r="B6" s="190"/>
      <c r="C6" s="191"/>
      <c r="D6" s="191"/>
      <c r="E6" s="191"/>
      <c r="F6" s="191"/>
      <c r="G6" s="191"/>
      <c r="H6" s="191"/>
      <c r="I6" s="191"/>
      <c r="J6" s="191"/>
      <c r="K6" s="192"/>
    </row>
    <row r="7" spans="1:11" s="7" customFormat="1" ht="24.95" customHeight="1" x14ac:dyDescent="0.2">
      <c r="A7" s="24" t="s">
        <v>10</v>
      </c>
      <c r="B7" s="9">
        <v>970</v>
      </c>
      <c r="C7" s="10">
        <v>1231.9000000000001</v>
      </c>
      <c r="D7" s="27"/>
      <c r="E7" s="11" t="s">
        <v>11</v>
      </c>
      <c r="F7" s="29" t="s">
        <v>354</v>
      </c>
      <c r="G7" s="12">
        <v>10</v>
      </c>
      <c r="H7" s="13">
        <v>5999884686392</v>
      </c>
      <c r="I7" s="14">
        <v>9</v>
      </c>
      <c r="J7" s="15">
        <v>0</v>
      </c>
      <c r="K7" s="22">
        <f t="shared" ref="K7:K17" si="0">C7*D7</f>
        <v>0</v>
      </c>
    </row>
    <row r="8" spans="1:11" s="7" customFormat="1" ht="24.95" customHeight="1" x14ac:dyDescent="0.2">
      <c r="A8" s="24" t="s">
        <v>12</v>
      </c>
      <c r="B8" s="9">
        <v>560</v>
      </c>
      <c r="C8" s="10">
        <v>711</v>
      </c>
      <c r="D8" s="27"/>
      <c r="E8" s="11" t="s">
        <v>11</v>
      </c>
      <c r="F8" s="29" t="s">
        <v>354</v>
      </c>
      <c r="G8" s="12">
        <v>10</v>
      </c>
      <c r="H8" s="13">
        <v>5999884686859</v>
      </c>
      <c r="I8" s="14">
        <v>6</v>
      </c>
      <c r="J8" s="15">
        <v>0</v>
      </c>
      <c r="K8" s="22">
        <f t="shared" si="0"/>
        <v>0</v>
      </c>
    </row>
    <row r="9" spans="1:11" s="7" customFormat="1" ht="24.95" customHeight="1" x14ac:dyDescent="0.2">
      <c r="A9" s="25" t="s">
        <v>13</v>
      </c>
      <c r="B9" s="16">
        <v>860</v>
      </c>
      <c r="C9" s="17">
        <f t="shared" ref="C9:C17" si="1">B9*1.27</f>
        <v>1092.2</v>
      </c>
      <c r="D9" s="28"/>
      <c r="E9" s="18" t="s">
        <v>11</v>
      </c>
      <c r="F9" s="30" t="s">
        <v>355</v>
      </c>
      <c r="G9" s="19">
        <v>10</v>
      </c>
      <c r="H9" s="20">
        <v>5999884686385</v>
      </c>
      <c r="I9" s="21">
        <v>9</v>
      </c>
      <c r="J9" s="22">
        <f t="shared" ref="J9:J17" si="2">B9*D9</f>
        <v>0</v>
      </c>
      <c r="K9" s="22">
        <f t="shared" si="0"/>
        <v>0</v>
      </c>
    </row>
    <row r="10" spans="1:11" s="7" customFormat="1" ht="24.95" customHeight="1" x14ac:dyDescent="0.2">
      <c r="A10" s="25" t="s">
        <v>14</v>
      </c>
      <c r="B10" s="16">
        <v>935</v>
      </c>
      <c r="C10" s="17">
        <f t="shared" si="1"/>
        <v>1187.45</v>
      </c>
      <c r="D10" s="28"/>
      <c r="E10" s="18" t="s">
        <v>11</v>
      </c>
      <c r="F10" s="30" t="s">
        <v>355</v>
      </c>
      <c r="G10" s="19">
        <v>10</v>
      </c>
      <c r="H10" s="20">
        <v>5999884686705</v>
      </c>
      <c r="I10" s="21">
        <v>9</v>
      </c>
      <c r="J10" s="22">
        <f t="shared" si="2"/>
        <v>0</v>
      </c>
      <c r="K10" s="22">
        <f t="shared" si="0"/>
        <v>0</v>
      </c>
    </row>
    <row r="11" spans="1:11" s="7" customFormat="1" ht="24.95" customHeight="1" x14ac:dyDescent="0.2">
      <c r="A11" s="25" t="s">
        <v>15</v>
      </c>
      <c r="B11" s="16">
        <v>645</v>
      </c>
      <c r="C11" s="17">
        <f t="shared" si="1"/>
        <v>819.15</v>
      </c>
      <c r="D11" s="28"/>
      <c r="E11" s="18" t="s">
        <v>11</v>
      </c>
      <c r="F11" s="29" t="s">
        <v>354</v>
      </c>
      <c r="G11" s="19">
        <v>10</v>
      </c>
      <c r="H11" s="20">
        <v>5999882425696</v>
      </c>
      <c r="I11" s="21">
        <v>9</v>
      </c>
      <c r="J11" s="22">
        <f t="shared" si="2"/>
        <v>0</v>
      </c>
      <c r="K11" s="22">
        <f t="shared" si="0"/>
        <v>0</v>
      </c>
    </row>
    <row r="12" spans="1:11" s="7" customFormat="1" ht="24.95" customHeight="1" x14ac:dyDescent="0.2">
      <c r="A12" s="25" t="s">
        <v>16</v>
      </c>
      <c r="B12" s="16">
        <v>650</v>
      </c>
      <c r="C12" s="17">
        <f t="shared" si="1"/>
        <v>825.5</v>
      </c>
      <c r="D12" s="28"/>
      <c r="E12" s="18" t="s">
        <v>11</v>
      </c>
      <c r="F12" s="29" t="s">
        <v>354</v>
      </c>
      <c r="G12" s="19">
        <v>10</v>
      </c>
      <c r="H12" s="20">
        <v>5999882425580</v>
      </c>
      <c r="I12" s="21">
        <v>9</v>
      </c>
      <c r="J12" s="22">
        <f t="shared" si="2"/>
        <v>0</v>
      </c>
      <c r="K12" s="22">
        <f t="shared" si="0"/>
        <v>0</v>
      </c>
    </row>
    <row r="13" spans="1:11" s="7" customFormat="1" ht="24.95" customHeight="1" x14ac:dyDescent="0.2">
      <c r="A13" s="25" t="s">
        <v>17</v>
      </c>
      <c r="B13" s="16">
        <v>360</v>
      </c>
      <c r="C13" s="17">
        <f t="shared" si="1"/>
        <v>457.2</v>
      </c>
      <c r="D13" s="28"/>
      <c r="E13" s="18" t="s">
        <v>11</v>
      </c>
      <c r="F13" s="29" t="s">
        <v>354</v>
      </c>
      <c r="G13" s="19">
        <v>10</v>
      </c>
      <c r="H13" s="20">
        <v>5999882425559</v>
      </c>
      <c r="I13" s="21">
        <v>9</v>
      </c>
      <c r="J13" s="22">
        <f t="shared" si="2"/>
        <v>0</v>
      </c>
      <c r="K13" s="22">
        <f t="shared" si="0"/>
        <v>0</v>
      </c>
    </row>
    <row r="14" spans="1:11" s="7" customFormat="1" ht="24.95" customHeight="1" x14ac:dyDescent="0.2">
      <c r="A14" s="25" t="s">
        <v>18</v>
      </c>
      <c r="B14" s="16">
        <v>590</v>
      </c>
      <c r="C14" s="17">
        <f t="shared" si="1"/>
        <v>749.3</v>
      </c>
      <c r="D14" s="28"/>
      <c r="E14" s="18" t="s">
        <v>11</v>
      </c>
      <c r="F14" s="30" t="s">
        <v>355</v>
      </c>
      <c r="G14" s="19">
        <v>10</v>
      </c>
      <c r="H14" s="20">
        <v>5999882425610</v>
      </c>
      <c r="I14" s="21">
        <v>9</v>
      </c>
      <c r="J14" s="22">
        <f t="shared" si="2"/>
        <v>0</v>
      </c>
      <c r="K14" s="22">
        <f t="shared" si="0"/>
        <v>0</v>
      </c>
    </row>
    <row r="15" spans="1:11" s="7" customFormat="1" ht="24.95" customHeight="1" x14ac:dyDescent="0.2">
      <c r="A15" s="25" t="s">
        <v>19</v>
      </c>
      <c r="B15" s="16">
        <v>710</v>
      </c>
      <c r="C15" s="17">
        <f t="shared" si="1"/>
        <v>901.7</v>
      </c>
      <c r="D15" s="28"/>
      <c r="E15" s="18" t="s">
        <v>11</v>
      </c>
      <c r="F15" s="30" t="s">
        <v>355</v>
      </c>
      <c r="G15" s="19">
        <v>10</v>
      </c>
      <c r="H15" s="20">
        <v>5999884686729</v>
      </c>
      <c r="I15" s="21">
        <v>9</v>
      </c>
      <c r="J15" s="22">
        <f t="shared" si="2"/>
        <v>0</v>
      </c>
      <c r="K15" s="22">
        <f t="shared" si="0"/>
        <v>0</v>
      </c>
    </row>
    <row r="16" spans="1:11" s="7" customFormat="1" ht="24.95" customHeight="1" x14ac:dyDescent="0.2">
      <c r="A16" s="25" t="s">
        <v>20</v>
      </c>
      <c r="B16" s="16">
        <v>825</v>
      </c>
      <c r="C16" s="17">
        <f t="shared" si="1"/>
        <v>1047.75</v>
      </c>
      <c r="D16" s="28"/>
      <c r="E16" s="18" t="s">
        <v>11</v>
      </c>
      <c r="F16" s="30" t="s">
        <v>355</v>
      </c>
      <c r="G16" s="19">
        <v>10</v>
      </c>
      <c r="H16" s="20">
        <v>5999884686798</v>
      </c>
      <c r="I16" s="21">
        <v>9</v>
      </c>
      <c r="J16" s="22">
        <f t="shared" si="2"/>
        <v>0</v>
      </c>
      <c r="K16" s="22">
        <f t="shared" si="0"/>
        <v>0</v>
      </c>
    </row>
    <row r="17" spans="1:11" s="7" customFormat="1" ht="24.95" customHeight="1" x14ac:dyDescent="0.2">
      <c r="A17" s="25" t="s">
        <v>25</v>
      </c>
      <c r="B17" s="16">
        <v>385</v>
      </c>
      <c r="C17" s="17">
        <f t="shared" si="1"/>
        <v>488.95</v>
      </c>
      <c r="D17" s="28"/>
      <c r="E17" s="18" t="s">
        <v>11</v>
      </c>
      <c r="F17" s="30" t="s">
        <v>356</v>
      </c>
      <c r="G17" s="19">
        <v>10</v>
      </c>
      <c r="H17" s="20">
        <v>5999884686576</v>
      </c>
      <c r="I17" s="21">
        <v>12</v>
      </c>
      <c r="J17" s="22">
        <f t="shared" si="2"/>
        <v>0</v>
      </c>
      <c r="K17" s="22">
        <f t="shared" si="0"/>
        <v>0</v>
      </c>
    </row>
    <row r="18" spans="1:11" s="7" customFormat="1" ht="24.95" customHeight="1" x14ac:dyDescent="0.2">
      <c r="A18" s="154" t="s">
        <v>396</v>
      </c>
      <c r="B18" s="193"/>
      <c r="C18" s="194"/>
      <c r="D18" s="194"/>
      <c r="E18" s="194"/>
      <c r="F18" s="194"/>
      <c r="G18" s="194"/>
      <c r="H18" s="194"/>
      <c r="I18" s="194"/>
      <c r="J18" s="194"/>
      <c r="K18" s="194"/>
    </row>
    <row r="19" spans="1:11" s="7" customFormat="1" ht="24.95" customHeight="1" x14ac:dyDescent="0.2">
      <c r="A19" s="114" t="s">
        <v>378</v>
      </c>
      <c r="B19" s="94">
        <v>785</v>
      </c>
      <c r="C19" s="115">
        <f t="shared" ref="C19:C20" si="3">B19*1.27</f>
        <v>996.95</v>
      </c>
      <c r="D19" s="121"/>
      <c r="E19" s="18" t="s">
        <v>11</v>
      </c>
      <c r="F19" s="29" t="s">
        <v>358</v>
      </c>
      <c r="G19" s="19">
        <v>10</v>
      </c>
      <c r="H19" s="165"/>
      <c r="I19" s="21">
        <v>6</v>
      </c>
      <c r="J19" s="22">
        <f t="shared" ref="J19:J42" si="4">B19*D19</f>
        <v>0</v>
      </c>
      <c r="K19" s="22">
        <f t="shared" ref="K19:K20" si="5">C19*D19</f>
        <v>0</v>
      </c>
    </row>
    <row r="20" spans="1:11" s="7" customFormat="1" ht="24.95" customHeight="1" x14ac:dyDescent="0.2">
      <c r="A20" s="114" t="s">
        <v>329</v>
      </c>
      <c r="B20" s="94">
        <v>675</v>
      </c>
      <c r="C20" s="115">
        <f t="shared" si="3"/>
        <v>857.25</v>
      </c>
      <c r="D20" s="121"/>
      <c r="E20" s="18" t="s">
        <v>11</v>
      </c>
      <c r="F20" s="29" t="s">
        <v>358</v>
      </c>
      <c r="G20" s="96">
        <v>10</v>
      </c>
      <c r="H20" s="164"/>
      <c r="I20" s="119">
        <v>6</v>
      </c>
      <c r="J20" s="120">
        <f t="shared" si="4"/>
        <v>0</v>
      </c>
      <c r="K20" s="120">
        <f t="shared" si="5"/>
        <v>0</v>
      </c>
    </row>
    <row r="21" spans="1:11" s="7" customFormat="1" ht="24.95" customHeight="1" x14ac:dyDescent="0.2">
      <c r="A21" s="25" t="s">
        <v>178</v>
      </c>
      <c r="B21" s="94">
        <v>635</v>
      </c>
      <c r="C21" s="115">
        <f t="shared" ref="C21:C44" si="6">B21*1.27</f>
        <v>806.45</v>
      </c>
      <c r="D21" s="116"/>
      <c r="E21" s="117" t="s">
        <v>11</v>
      </c>
      <c r="F21" s="29" t="s">
        <v>355</v>
      </c>
      <c r="G21" s="96">
        <v>10</v>
      </c>
      <c r="H21" s="118" t="s">
        <v>21</v>
      </c>
      <c r="I21" s="119">
        <v>9</v>
      </c>
      <c r="J21" s="120">
        <f t="shared" si="4"/>
        <v>0</v>
      </c>
      <c r="K21" s="120">
        <f t="shared" ref="K21:K42" si="7">C21*D21</f>
        <v>0</v>
      </c>
    </row>
    <row r="22" spans="1:11" s="7" customFormat="1" ht="24.95" customHeight="1" x14ac:dyDescent="0.2">
      <c r="A22" s="25" t="s">
        <v>324</v>
      </c>
      <c r="B22" s="16">
        <v>750</v>
      </c>
      <c r="C22" s="115">
        <f t="shared" si="6"/>
        <v>952.5</v>
      </c>
      <c r="D22" s="28"/>
      <c r="E22" s="18" t="s">
        <v>11</v>
      </c>
      <c r="F22" s="29" t="s">
        <v>355</v>
      </c>
      <c r="G22" s="19">
        <v>10</v>
      </c>
      <c r="H22" s="23" t="s">
        <v>21</v>
      </c>
      <c r="I22" s="21">
        <v>9</v>
      </c>
      <c r="J22" s="22">
        <f t="shared" si="4"/>
        <v>0</v>
      </c>
      <c r="K22" s="22">
        <f t="shared" si="7"/>
        <v>0</v>
      </c>
    </row>
    <row r="23" spans="1:11" s="7" customFormat="1" ht="24.95" customHeight="1" x14ac:dyDescent="0.2">
      <c r="A23" s="25" t="s">
        <v>22</v>
      </c>
      <c r="B23" s="16">
        <v>560</v>
      </c>
      <c r="C23" s="17">
        <f t="shared" si="6"/>
        <v>711.2</v>
      </c>
      <c r="D23" s="28"/>
      <c r="E23" s="18" t="s">
        <v>11</v>
      </c>
      <c r="F23" s="29" t="s">
        <v>355</v>
      </c>
      <c r="G23" s="19">
        <v>10</v>
      </c>
      <c r="H23" s="23" t="s">
        <v>21</v>
      </c>
      <c r="I23" s="21">
        <v>9</v>
      </c>
      <c r="J23" s="22">
        <f t="shared" si="4"/>
        <v>0</v>
      </c>
      <c r="K23" s="22">
        <f t="shared" si="7"/>
        <v>0</v>
      </c>
    </row>
    <row r="24" spans="1:11" s="7" customFormat="1" ht="24.95" customHeight="1" x14ac:dyDescent="0.2">
      <c r="A24" s="26" t="s">
        <v>23</v>
      </c>
      <c r="B24" s="16">
        <v>710</v>
      </c>
      <c r="C24" s="17">
        <f t="shared" si="6"/>
        <v>901.7</v>
      </c>
      <c r="D24" s="28"/>
      <c r="E24" s="18" t="s">
        <v>11</v>
      </c>
      <c r="F24" s="29" t="s">
        <v>355</v>
      </c>
      <c r="G24" s="19">
        <v>10</v>
      </c>
      <c r="H24" s="23" t="s">
        <v>21</v>
      </c>
      <c r="I24" s="21">
        <v>6</v>
      </c>
      <c r="J24" s="22">
        <f t="shared" si="4"/>
        <v>0</v>
      </c>
      <c r="K24" s="22">
        <f t="shared" si="7"/>
        <v>0</v>
      </c>
    </row>
    <row r="25" spans="1:11" s="7" customFormat="1" ht="24.95" customHeight="1" x14ac:dyDescent="0.2">
      <c r="A25" s="26" t="s">
        <v>325</v>
      </c>
      <c r="B25" s="16">
        <v>675</v>
      </c>
      <c r="C25" s="17">
        <f t="shared" si="6"/>
        <v>857.25</v>
      </c>
      <c r="D25" s="28"/>
      <c r="E25" s="18" t="s">
        <v>11</v>
      </c>
      <c r="F25" s="29" t="s">
        <v>355</v>
      </c>
      <c r="G25" s="19">
        <v>10</v>
      </c>
      <c r="H25" s="23" t="s">
        <v>21</v>
      </c>
      <c r="I25" s="21">
        <v>6</v>
      </c>
      <c r="J25" s="22">
        <f t="shared" si="4"/>
        <v>0</v>
      </c>
      <c r="K25" s="22">
        <f t="shared" si="7"/>
        <v>0</v>
      </c>
    </row>
    <row r="26" spans="1:11" s="7" customFormat="1" ht="24.95" customHeight="1" x14ac:dyDescent="0.2">
      <c r="A26" s="25" t="s">
        <v>24</v>
      </c>
      <c r="B26" s="16">
        <v>825</v>
      </c>
      <c r="C26" s="17">
        <f t="shared" si="6"/>
        <v>1047.75</v>
      </c>
      <c r="D26" s="28"/>
      <c r="E26" s="18" t="s">
        <v>11</v>
      </c>
      <c r="F26" s="29" t="s">
        <v>355</v>
      </c>
      <c r="G26" s="19">
        <v>10</v>
      </c>
      <c r="H26" s="20">
        <v>5999884686712</v>
      </c>
      <c r="I26" s="21">
        <v>6</v>
      </c>
      <c r="J26" s="22">
        <f t="shared" si="4"/>
        <v>0</v>
      </c>
      <c r="K26" s="22">
        <f t="shared" si="7"/>
        <v>0</v>
      </c>
    </row>
    <row r="27" spans="1:11" s="7" customFormat="1" ht="24.95" customHeight="1" x14ac:dyDescent="0.2">
      <c r="A27" s="25" t="s">
        <v>326</v>
      </c>
      <c r="B27" s="16">
        <v>825</v>
      </c>
      <c r="C27" s="17">
        <f t="shared" si="6"/>
        <v>1047.75</v>
      </c>
      <c r="D27" s="28"/>
      <c r="E27" s="18" t="s">
        <v>11</v>
      </c>
      <c r="F27" s="29" t="s">
        <v>355</v>
      </c>
      <c r="G27" s="19">
        <v>10</v>
      </c>
      <c r="H27" s="20">
        <v>5999884686804</v>
      </c>
      <c r="I27" s="21">
        <v>6</v>
      </c>
      <c r="J27" s="22">
        <f t="shared" si="4"/>
        <v>0</v>
      </c>
      <c r="K27" s="22">
        <f t="shared" si="7"/>
        <v>0</v>
      </c>
    </row>
    <row r="28" spans="1:11" s="7" customFormat="1" ht="24.95" customHeight="1" x14ac:dyDescent="0.2">
      <c r="A28" s="25" t="s">
        <v>310</v>
      </c>
      <c r="B28" s="16">
        <v>825</v>
      </c>
      <c r="C28" s="17">
        <f t="shared" si="6"/>
        <v>1047.75</v>
      </c>
      <c r="D28" s="28"/>
      <c r="E28" s="18" t="s">
        <v>11</v>
      </c>
      <c r="F28" s="30" t="s">
        <v>358</v>
      </c>
      <c r="G28" s="19">
        <v>10</v>
      </c>
      <c r="H28" s="23"/>
      <c r="I28" s="21">
        <v>6</v>
      </c>
      <c r="J28" s="22">
        <f t="shared" si="4"/>
        <v>0</v>
      </c>
      <c r="K28" s="22">
        <f t="shared" si="7"/>
        <v>0</v>
      </c>
    </row>
    <row r="29" spans="1:11" s="7" customFormat="1" ht="24.95" customHeight="1" x14ac:dyDescent="0.2">
      <c r="A29" s="25" t="s">
        <v>311</v>
      </c>
      <c r="B29" s="16">
        <v>900</v>
      </c>
      <c r="C29" s="17">
        <f t="shared" si="6"/>
        <v>1143</v>
      </c>
      <c r="D29" s="28"/>
      <c r="E29" s="18" t="s">
        <v>11</v>
      </c>
      <c r="F29" s="29" t="s">
        <v>358</v>
      </c>
      <c r="G29" s="19">
        <v>10</v>
      </c>
      <c r="H29" s="23"/>
      <c r="I29" s="21">
        <v>6</v>
      </c>
      <c r="J29" s="22">
        <f t="shared" si="4"/>
        <v>0</v>
      </c>
      <c r="K29" s="22">
        <f t="shared" si="7"/>
        <v>0</v>
      </c>
    </row>
    <row r="30" spans="1:11" s="7" customFormat="1" ht="24.95" customHeight="1" x14ac:dyDescent="0.2">
      <c r="A30" s="25" t="s">
        <v>312</v>
      </c>
      <c r="B30" s="16">
        <v>900</v>
      </c>
      <c r="C30" s="17">
        <f t="shared" si="6"/>
        <v>1143</v>
      </c>
      <c r="D30" s="28"/>
      <c r="E30" s="18" t="s">
        <v>11</v>
      </c>
      <c r="F30" s="29" t="s">
        <v>358</v>
      </c>
      <c r="G30" s="19">
        <v>10</v>
      </c>
      <c r="H30" s="23"/>
      <c r="I30" s="21">
        <v>6</v>
      </c>
      <c r="J30" s="22">
        <f t="shared" si="4"/>
        <v>0</v>
      </c>
      <c r="K30" s="22">
        <f t="shared" si="7"/>
        <v>0</v>
      </c>
    </row>
    <row r="31" spans="1:11" s="7" customFormat="1" ht="24.95" customHeight="1" x14ac:dyDescent="0.2">
      <c r="A31" s="25" t="s">
        <v>313</v>
      </c>
      <c r="B31" s="16">
        <v>900</v>
      </c>
      <c r="C31" s="17">
        <f t="shared" si="6"/>
        <v>1143</v>
      </c>
      <c r="D31" s="28"/>
      <c r="E31" s="18" t="s">
        <v>11</v>
      </c>
      <c r="F31" s="29" t="s">
        <v>359</v>
      </c>
      <c r="G31" s="19">
        <v>10</v>
      </c>
      <c r="H31" s="23"/>
      <c r="I31" s="21">
        <v>6</v>
      </c>
      <c r="J31" s="22">
        <f t="shared" si="4"/>
        <v>0</v>
      </c>
      <c r="K31" s="22">
        <f t="shared" si="7"/>
        <v>0</v>
      </c>
    </row>
    <row r="32" spans="1:11" s="7" customFormat="1" ht="24.95" customHeight="1" x14ac:dyDescent="0.2">
      <c r="A32" s="25" t="s">
        <v>314</v>
      </c>
      <c r="B32" s="16">
        <v>900</v>
      </c>
      <c r="C32" s="17">
        <f t="shared" si="6"/>
        <v>1143</v>
      </c>
      <c r="D32" s="28"/>
      <c r="E32" s="18" t="s">
        <v>11</v>
      </c>
      <c r="F32" s="29" t="s">
        <v>359</v>
      </c>
      <c r="G32" s="19">
        <v>10</v>
      </c>
      <c r="H32" s="23"/>
      <c r="I32" s="21">
        <v>6</v>
      </c>
      <c r="J32" s="22">
        <f t="shared" si="4"/>
        <v>0</v>
      </c>
      <c r="K32" s="22">
        <f t="shared" si="7"/>
        <v>0</v>
      </c>
    </row>
    <row r="33" spans="1:11" s="7" customFormat="1" ht="24.95" customHeight="1" x14ac:dyDescent="0.2">
      <c r="A33" s="25" t="s">
        <v>315</v>
      </c>
      <c r="B33" s="16">
        <v>935</v>
      </c>
      <c r="C33" s="17">
        <f t="shared" si="6"/>
        <v>1187.45</v>
      </c>
      <c r="D33" s="28"/>
      <c r="E33" s="18" t="s">
        <v>11</v>
      </c>
      <c r="F33" s="29" t="s">
        <v>359</v>
      </c>
      <c r="G33" s="19">
        <v>10</v>
      </c>
      <c r="H33" s="23"/>
      <c r="I33" s="21">
        <v>6</v>
      </c>
      <c r="J33" s="22">
        <f t="shared" si="4"/>
        <v>0</v>
      </c>
      <c r="K33" s="22">
        <f t="shared" si="7"/>
        <v>0</v>
      </c>
    </row>
    <row r="34" spans="1:11" s="7" customFormat="1" ht="24.95" customHeight="1" x14ac:dyDescent="0.2">
      <c r="A34" s="25" t="s">
        <v>316</v>
      </c>
      <c r="B34" s="16">
        <v>935</v>
      </c>
      <c r="C34" s="17">
        <f t="shared" si="6"/>
        <v>1187.45</v>
      </c>
      <c r="D34" s="28"/>
      <c r="E34" s="18" t="s">
        <v>11</v>
      </c>
      <c r="F34" s="29" t="s">
        <v>359</v>
      </c>
      <c r="G34" s="19">
        <v>10</v>
      </c>
      <c r="H34" s="23"/>
      <c r="I34" s="21">
        <v>6</v>
      </c>
      <c r="J34" s="22">
        <f t="shared" si="4"/>
        <v>0</v>
      </c>
      <c r="K34" s="22">
        <f t="shared" si="7"/>
        <v>0</v>
      </c>
    </row>
    <row r="35" spans="1:11" s="7" customFormat="1" ht="24.95" customHeight="1" x14ac:dyDescent="0.2">
      <c r="A35" s="25" t="s">
        <v>317</v>
      </c>
      <c r="B35" s="16">
        <v>825</v>
      </c>
      <c r="C35" s="17">
        <f t="shared" si="6"/>
        <v>1047.75</v>
      </c>
      <c r="D35" s="28"/>
      <c r="E35" s="18" t="s">
        <v>11</v>
      </c>
      <c r="F35" s="29" t="s">
        <v>358</v>
      </c>
      <c r="G35" s="19">
        <v>10</v>
      </c>
      <c r="H35" s="23"/>
      <c r="I35" s="21">
        <v>6</v>
      </c>
      <c r="J35" s="22">
        <f t="shared" si="4"/>
        <v>0</v>
      </c>
      <c r="K35" s="22">
        <f t="shared" si="7"/>
        <v>0</v>
      </c>
    </row>
    <row r="36" spans="1:11" s="7" customFormat="1" ht="24.95" customHeight="1" x14ac:dyDescent="0.2">
      <c r="A36" s="25" t="s">
        <v>318</v>
      </c>
      <c r="B36" s="16">
        <v>935</v>
      </c>
      <c r="C36" s="17">
        <f t="shared" si="6"/>
        <v>1187.45</v>
      </c>
      <c r="D36" s="28"/>
      <c r="E36" s="18" t="s">
        <v>11</v>
      </c>
      <c r="F36" s="29" t="s">
        <v>358</v>
      </c>
      <c r="G36" s="19">
        <v>10</v>
      </c>
      <c r="H36" s="23"/>
      <c r="I36" s="21">
        <v>6</v>
      </c>
      <c r="J36" s="22">
        <f t="shared" si="4"/>
        <v>0</v>
      </c>
      <c r="K36" s="22">
        <f t="shared" si="7"/>
        <v>0</v>
      </c>
    </row>
    <row r="37" spans="1:11" s="7" customFormat="1" ht="24.95" customHeight="1" x14ac:dyDescent="0.2">
      <c r="A37" s="25" t="s">
        <v>319</v>
      </c>
      <c r="B37" s="16">
        <v>860</v>
      </c>
      <c r="C37" s="17">
        <f t="shared" si="6"/>
        <v>1092.2</v>
      </c>
      <c r="D37" s="28"/>
      <c r="E37" s="18" t="s">
        <v>11</v>
      </c>
      <c r="F37" s="29" t="s">
        <v>359</v>
      </c>
      <c r="G37" s="19">
        <v>10</v>
      </c>
      <c r="H37" s="23"/>
      <c r="I37" s="21">
        <v>6</v>
      </c>
      <c r="J37" s="22">
        <f t="shared" si="4"/>
        <v>0</v>
      </c>
      <c r="K37" s="22">
        <f t="shared" si="7"/>
        <v>0</v>
      </c>
    </row>
    <row r="38" spans="1:11" s="7" customFormat="1" ht="24.95" customHeight="1" x14ac:dyDescent="0.2">
      <c r="A38" s="25" t="s">
        <v>320</v>
      </c>
      <c r="B38" s="16">
        <v>900</v>
      </c>
      <c r="C38" s="17">
        <f t="shared" si="6"/>
        <v>1143</v>
      </c>
      <c r="D38" s="28"/>
      <c r="E38" s="18" t="s">
        <v>11</v>
      </c>
      <c r="F38" s="29" t="s">
        <v>359</v>
      </c>
      <c r="G38" s="19">
        <v>10</v>
      </c>
      <c r="H38" s="23"/>
      <c r="I38" s="21">
        <v>6</v>
      </c>
      <c r="J38" s="22">
        <f t="shared" si="4"/>
        <v>0</v>
      </c>
      <c r="K38" s="22">
        <f t="shared" si="7"/>
        <v>0</v>
      </c>
    </row>
    <row r="39" spans="1:11" s="7" customFormat="1" ht="24.95" customHeight="1" x14ac:dyDescent="0.2">
      <c r="A39" s="25" t="s">
        <v>321</v>
      </c>
      <c r="B39" s="16">
        <v>785</v>
      </c>
      <c r="C39" s="17">
        <f t="shared" si="6"/>
        <v>996.95</v>
      </c>
      <c r="D39" s="28"/>
      <c r="E39" s="18" t="s">
        <v>11</v>
      </c>
      <c r="F39" s="29" t="s">
        <v>358</v>
      </c>
      <c r="G39" s="19">
        <v>10</v>
      </c>
      <c r="H39" s="23"/>
      <c r="I39" s="21">
        <v>6</v>
      </c>
      <c r="J39" s="22">
        <f t="shared" si="4"/>
        <v>0</v>
      </c>
      <c r="K39" s="22">
        <f t="shared" si="7"/>
        <v>0</v>
      </c>
    </row>
    <row r="40" spans="1:11" s="7" customFormat="1" ht="24.95" customHeight="1" x14ac:dyDescent="0.2">
      <c r="A40" s="25" t="s">
        <v>322</v>
      </c>
      <c r="B40" s="16">
        <v>710</v>
      </c>
      <c r="C40" s="17">
        <f t="shared" si="6"/>
        <v>901.7</v>
      </c>
      <c r="D40" s="28"/>
      <c r="E40" s="18" t="s">
        <v>11</v>
      </c>
      <c r="F40" s="29" t="s">
        <v>359</v>
      </c>
      <c r="G40" s="19">
        <v>10</v>
      </c>
      <c r="H40" s="23"/>
      <c r="I40" s="21">
        <v>6</v>
      </c>
      <c r="J40" s="22">
        <f t="shared" si="4"/>
        <v>0</v>
      </c>
      <c r="K40" s="22">
        <f t="shared" si="7"/>
        <v>0</v>
      </c>
    </row>
    <row r="41" spans="1:11" s="7" customFormat="1" ht="24.95" customHeight="1" x14ac:dyDescent="0.2">
      <c r="A41" s="25" t="s">
        <v>323</v>
      </c>
      <c r="B41" s="16">
        <v>675</v>
      </c>
      <c r="C41" s="17">
        <f t="shared" si="6"/>
        <v>857.25</v>
      </c>
      <c r="D41" s="28"/>
      <c r="E41" s="18" t="s">
        <v>11</v>
      </c>
      <c r="F41" s="29" t="s">
        <v>359</v>
      </c>
      <c r="G41" s="19">
        <v>10</v>
      </c>
      <c r="H41" s="23"/>
      <c r="I41" s="21">
        <v>6</v>
      </c>
      <c r="J41" s="22">
        <f t="shared" si="4"/>
        <v>0</v>
      </c>
      <c r="K41" s="22">
        <f t="shared" si="7"/>
        <v>0</v>
      </c>
    </row>
    <row r="42" spans="1:11" s="7" customFormat="1" ht="24.95" customHeight="1" x14ac:dyDescent="0.2">
      <c r="A42" s="25" t="s">
        <v>328</v>
      </c>
      <c r="B42" s="16">
        <v>825</v>
      </c>
      <c r="C42" s="17">
        <f t="shared" si="6"/>
        <v>1047.75</v>
      </c>
      <c r="D42" s="28"/>
      <c r="E42" s="18" t="s">
        <v>11</v>
      </c>
      <c r="F42" s="29" t="s">
        <v>358</v>
      </c>
      <c r="G42" s="19">
        <v>10</v>
      </c>
      <c r="H42" s="23"/>
      <c r="I42" s="21">
        <v>6</v>
      </c>
      <c r="J42" s="22">
        <f t="shared" si="4"/>
        <v>0</v>
      </c>
      <c r="K42" s="22">
        <f t="shared" si="7"/>
        <v>0</v>
      </c>
    </row>
    <row r="43" spans="1:11" s="7" customFormat="1" ht="24.95" customHeight="1" x14ac:dyDescent="0.2">
      <c r="A43" s="25" t="s">
        <v>327</v>
      </c>
      <c r="B43" s="16">
        <v>900</v>
      </c>
      <c r="C43" s="17">
        <f t="shared" si="6"/>
        <v>1143</v>
      </c>
      <c r="D43" s="28"/>
      <c r="E43" s="18" t="s">
        <v>11</v>
      </c>
      <c r="F43" s="29" t="s">
        <v>358</v>
      </c>
      <c r="G43" s="19">
        <v>10</v>
      </c>
      <c r="H43" s="23" t="s">
        <v>21</v>
      </c>
      <c r="I43" s="21">
        <v>6</v>
      </c>
      <c r="J43" s="22">
        <f t="shared" ref="J43:J47" si="8">B43*D43</f>
        <v>0</v>
      </c>
      <c r="K43" s="22">
        <f t="shared" ref="K43:K47" si="9">C43*D43</f>
        <v>0</v>
      </c>
    </row>
    <row r="44" spans="1:11" s="7" customFormat="1" ht="24.95" customHeight="1" x14ac:dyDescent="0.2">
      <c r="A44" s="25" t="s">
        <v>377</v>
      </c>
      <c r="B44" s="16">
        <v>365</v>
      </c>
      <c r="C44" s="17">
        <f t="shared" si="6"/>
        <v>463.55</v>
      </c>
      <c r="D44" s="28"/>
      <c r="E44" s="18" t="s">
        <v>11</v>
      </c>
      <c r="F44" s="30" t="s">
        <v>357</v>
      </c>
      <c r="G44" s="19">
        <v>10</v>
      </c>
      <c r="H44" s="23"/>
      <c r="I44" s="21"/>
      <c r="J44" s="22">
        <f t="shared" si="8"/>
        <v>0</v>
      </c>
      <c r="K44" s="22">
        <f t="shared" si="9"/>
        <v>0</v>
      </c>
    </row>
    <row r="45" spans="1:11" s="7" customFormat="1" ht="26.25" customHeight="1" x14ac:dyDescent="0.2">
      <c r="A45" s="25" t="s">
        <v>334</v>
      </c>
      <c r="B45" s="41">
        <v>365</v>
      </c>
      <c r="C45" s="42">
        <f t="shared" ref="C45:C47" si="10">B45*1.27</f>
        <v>463.55</v>
      </c>
      <c r="D45" s="28"/>
      <c r="E45" s="43" t="s">
        <v>11</v>
      </c>
      <c r="F45" s="30" t="s">
        <v>357</v>
      </c>
      <c r="G45" s="44">
        <v>10</v>
      </c>
      <c r="H45" s="48">
        <v>5999884686781</v>
      </c>
      <c r="I45" s="47">
        <v>9</v>
      </c>
      <c r="J45" s="41">
        <f t="shared" si="8"/>
        <v>0</v>
      </c>
      <c r="K45" s="41">
        <f t="shared" si="9"/>
        <v>0</v>
      </c>
    </row>
    <row r="46" spans="1:11" ht="24.95" customHeight="1" x14ac:dyDescent="0.45">
      <c r="A46" s="25" t="s">
        <v>333</v>
      </c>
      <c r="B46" s="41">
        <v>1345</v>
      </c>
      <c r="C46" s="42">
        <f t="shared" si="10"/>
        <v>1708.15</v>
      </c>
      <c r="D46" s="28"/>
      <c r="E46" s="57" t="s">
        <v>11</v>
      </c>
      <c r="F46" s="161" t="s">
        <v>360</v>
      </c>
      <c r="G46" s="44">
        <v>1</v>
      </c>
      <c r="H46" s="55" t="s">
        <v>21</v>
      </c>
      <c r="I46" s="47" t="s">
        <v>21</v>
      </c>
      <c r="J46" s="41">
        <f t="shared" si="8"/>
        <v>0</v>
      </c>
      <c r="K46" s="41">
        <f t="shared" si="9"/>
        <v>0</v>
      </c>
    </row>
    <row r="47" spans="1:11" s="7" customFormat="1" ht="24.95" customHeight="1" x14ac:dyDescent="0.45">
      <c r="A47" s="25" t="s">
        <v>167</v>
      </c>
      <c r="B47" s="41">
        <v>225</v>
      </c>
      <c r="C47" s="42">
        <f t="shared" si="10"/>
        <v>285.75</v>
      </c>
      <c r="D47" s="28"/>
      <c r="E47" s="57" t="s">
        <v>11</v>
      </c>
      <c r="F47" s="161" t="s">
        <v>397</v>
      </c>
      <c r="G47" s="44">
        <v>1</v>
      </c>
      <c r="H47" s="55" t="s">
        <v>21</v>
      </c>
      <c r="I47" s="47" t="s">
        <v>21</v>
      </c>
      <c r="J47" s="41">
        <f t="shared" si="8"/>
        <v>0</v>
      </c>
      <c r="K47" s="41">
        <f t="shared" si="9"/>
        <v>0</v>
      </c>
    </row>
    <row r="48" spans="1:11" s="7" customFormat="1" ht="24.95" customHeight="1" x14ac:dyDescent="0.2">
      <c r="A48" s="154" t="s">
        <v>398</v>
      </c>
      <c r="B48" s="195"/>
      <c r="C48" s="196"/>
      <c r="D48" s="196"/>
      <c r="E48" s="196"/>
      <c r="F48" s="196"/>
      <c r="G48" s="196"/>
      <c r="H48" s="196"/>
      <c r="I48" s="196"/>
      <c r="J48" s="196"/>
      <c r="K48" s="196"/>
    </row>
    <row r="49" spans="1:11" s="7" customFormat="1" ht="24.95" customHeight="1" x14ac:dyDescent="0.2">
      <c r="A49" s="25" t="s">
        <v>26</v>
      </c>
      <c r="B49" s="16">
        <v>325</v>
      </c>
      <c r="C49" s="17">
        <f t="shared" ref="C49:C64" si="11">B49*1.27</f>
        <v>412.75</v>
      </c>
      <c r="D49" s="28"/>
      <c r="E49" s="18" t="s">
        <v>11</v>
      </c>
      <c r="F49" s="30" t="s">
        <v>362</v>
      </c>
      <c r="G49" s="19">
        <v>10</v>
      </c>
      <c r="H49" s="20">
        <v>5998403399225</v>
      </c>
      <c r="I49" s="21">
        <v>6</v>
      </c>
      <c r="J49" s="22">
        <f t="shared" ref="J49:J64" si="12">B49*D49</f>
        <v>0</v>
      </c>
      <c r="K49" s="22">
        <f t="shared" ref="K49:K64" si="13">C49*D49</f>
        <v>0</v>
      </c>
    </row>
    <row r="50" spans="1:11" s="7" customFormat="1" ht="24.95" customHeight="1" x14ac:dyDescent="0.2">
      <c r="A50" s="25" t="s">
        <v>27</v>
      </c>
      <c r="B50" s="16">
        <v>335</v>
      </c>
      <c r="C50" s="17">
        <f t="shared" si="11"/>
        <v>425.45</v>
      </c>
      <c r="D50" s="28"/>
      <c r="E50" s="18" t="s">
        <v>11</v>
      </c>
      <c r="F50" s="30" t="s">
        <v>361</v>
      </c>
      <c r="G50" s="19">
        <v>10</v>
      </c>
      <c r="H50" s="20">
        <v>5998403399218</v>
      </c>
      <c r="I50" s="21">
        <v>9</v>
      </c>
      <c r="J50" s="22">
        <f t="shared" si="12"/>
        <v>0</v>
      </c>
      <c r="K50" s="22">
        <f t="shared" si="13"/>
        <v>0</v>
      </c>
    </row>
    <row r="51" spans="1:11" s="7" customFormat="1" ht="24.95" customHeight="1" x14ac:dyDescent="0.2">
      <c r="A51" s="25" t="s">
        <v>28</v>
      </c>
      <c r="B51" s="16">
        <v>280</v>
      </c>
      <c r="C51" s="17">
        <f t="shared" si="11"/>
        <v>355.6</v>
      </c>
      <c r="D51" s="28"/>
      <c r="E51" s="18" t="s">
        <v>11</v>
      </c>
      <c r="F51" s="30" t="s">
        <v>365</v>
      </c>
      <c r="G51" s="19">
        <v>10</v>
      </c>
      <c r="H51" s="20">
        <v>5998403362526</v>
      </c>
      <c r="I51" s="21">
        <v>6</v>
      </c>
      <c r="J51" s="22">
        <f t="shared" si="12"/>
        <v>0</v>
      </c>
      <c r="K51" s="22">
        <f t="shared" si="13"/>
        <v>0</v>
      </c>
    </row>
    <row r="52" spans="1:11" s="7" customFormat="1" ht="24.95" customHeight="1" x14ac:dyDescent="0.2">
      <c r="A52" s="25" t="s">
        <v>29</v>
      </c>
      <c r="B52" s="16">
        <v>560</v>
      </c>
      <c r="C52" s="17">
        <f t="shared" si="11"/>
        <v>711.2</v>
      </c>
      <c r="D52" s="28"/>
      <c r="E52" s="18" t="s">
        <v>11</v>
      </c>
      <c r="F52" s="30" t="s">
        <v>366</v>
      </c>
      <c r="G52" s="19">
        <v>10</v>
      </c>
      <c r="H52" s="20">
        <v>5998403398310</v>
      </c>
      <c r="I52" s="21">
        <v>9</v>
      </c>
      <c r="J52" s="22">
        <f t="shared" si="12"/>
        <v>0</v>
      </c>
      <c r="K52" s="22">
        <f t="shared" si="13"/>
        <v>0</v>
      </c>
    </row>
    <row r="53" spans="1:11" s="7" customFormat="1" ht="24.95" customHeight="1" x14ac:dyDescent="0.2">
      <c r="A53" s="25" t="s">
        <v>30</v>
      </c>
      <c r="B53" s="16">
        <v>245</v>
      </c>
      <c r="C53" s="17">
        <f t="shared" si="11"/>
        <v>311.14999999999998</v>
      </c>
      <c r="D53" s="28"/>
      <c r="E53" s="18" t="s">
        <v>11</v>
      </c>
      <c r="F53" s="30" t="s">
        <v>366</v>
      </c>
      <c r="G53" s="19">
        <v>10</v>
      </c>
      <c r="H53" s="20">
        <v>5998403398297</v>
      </c>
      <c r="I53" s="21">
        <v>6</v>
      </c>
      <c r="J53" s="22">
        <f t="shared" si="12"/>
        <v>0</v>
      </c>
      <c r="K53" s="22">
        <f t="shared" si="13"/>
        <v>0</v>
      </c>
    </row>
    <row r="54" spans="1:11" s="7" customFormat="1" ht="24.95" customHeight="1" x14ac:dyDescent="0.2">
      <c r="A54" s="25" t="s">
        <v>31</v>
      </c>
      <c r="B54" s="16">
        <v>315</v>
      </c>
      <c r="C54" s="17">
        <f t="shared" si="11"/>
        <v>400.05</v>
      </c>
      <c r="D54" s="28"/>
      <c r="E54" s="18" t="s">
        <v>11</v>
      </c>
      <c r="F54" s="30" t="s">
        <v>362</v>
      </c>
      <c r="G54" s="19">
        <v>10</v>
      </c>
      <c r="H54" s="20">
        <v>5998403313566</v>
      </c>
      <c r="I54" s="21">
        <v>6</v>
      </c>
      <c r="J54" s="22">
        <f t="shared" si="12"/>
        <v>0</v>
      </c>
      <c r="K54" s="22">
        <f t="shared" si="13"/>
        <v>0</v>
      </c>
    </row>
    <row r="55" spans="1:11" s="7" customFormat="1" ht="24.95" customHeight="1" x14ac:dyDescent="0.2">
      <c r="A55" s="25" t="s">
        <v>32</v>
      </c>
      <c r="B55" s="16">
        <v>315</v>
      </c>
      <c r="C55" s="17">
        <f t="shared" si="11"/>
        <v>400.05</v>
      </c>
      <c r="D55" s="28"/>
      <c r="E55" s="18" t="s">
        <v>11</v>
      </c>
      <c r="F55" s="30" t="s">
        <v>362</v>
      </c>
      <c r="G55" s="19">
        <v>10</v>
      </c>
      <c r="H55" s="20">
        <v>5998403313580</v>
      </c>
      <c r="I55" s="21">
        <v>9</v>
      </c>
      <c r="J55" s="22">
        <f t="shared" si="12"/>
        <v>0</v>
      </c>
      <c r="K55" s="22">
        <f t="shared" si="13"/>
        <v>0</v>
      </c>
    </row>
    <row r="56" spans="1:11" s="7" customFormat="1" ht="24.95" customHeight="1" x14ac:dyDescent="0.2">
      <c r="A56" s="25" t="s">
        <v>33</v>
      </c>
      <c r="B56" s="16">
        <v>245</v>
      </c>
      <c r="C56" s="17">
        <f t="shared" si="11"/>
        <v>311.14999999999998</v>
      </c>
      <c r="D56" s="28"/>
      <c r="E56" s="18" t="s">
        <v>11</v>
      </c>
      <c r="F56" s="30" t="s">
        <v>367</v>
      </c>
      <c r="G56" s="19">
        <v>10</v>
      </c>
      <c r="H56" s="20">
        <v>5998403362243</v>
      </c>
      <c r="I56" s="21">
        <v>6</v>
      </c>
      <c r="J56" s="22">
        <f t="shared" si="12"/>
        <v>0</v>
      </c>
      <c r="K56" s="22">
        <f t="shared" si="13"/>
        <v>0</v>
      </c>
    </row>
    <row r="57" spans="1:11" s="7" customFormat="1" ht="24.95" customHeight="1" x14ac:dyDescent="0.2">
      <c r="A57" s="25" t="s">
        <v>179</v>
      </c>
      <c r="B57" s="16">
        <v>280</v>
      </c>
      <c r="C57" s="17">
        <f t="shared" si="11"/>
        <v>355.6</v>
      </c>
      <c r="D57" s="28"/>
      <c r="E57" s="18" t="s">
        <v>11</v>
      </c>
      <c r="F57" s="30" t="s">
        <v>368</v>
      </c>
      <c r="G57" s="19">
        <v>10</v>
      </c>
      <c r="H57" s="20">
        <v>5998403362533</v>
      </c>
      <c r="I57" s="21">
        <v>6</v>
      </c>
      <c r="J57" s="22">
        <f t="shared" si="12"/>
        <v>0</v>
      </c>
      <c r="K57" s="22">
        <f t="shared" si="13"/>
        <v>0</v>
      </c>
    </row>
    <row r="58" spans="1:11" s="7" customFormat="1" ht="24.95" customHeight="1" x14ac:dyDescent="0.2">
      <c r="A58" s="25" t="s">
        <v>34</v>
      </c>
      <c r="B58" s="16">
        <v>275</v>
      </c>
      <c r="C58" s="17">
        <f t="shared" si="11"/>
        <v>349.25</v>
      </c>
      <c r="D58" s="28"/>
      <c r="E58" s="18" t="s">
        <v>11</v>
      </c>
      <c r="F58" s="30" t="s">
        <v>363</v>
      </c>
      <c r="G58" s="19">
        <v>10</v>
      </c>
      <c r="H58" s="20">
        <v>5998403398686</v>
      </c>
      <c r="I58" s="21">
        <v>6</v>
      </c>
      <c r="J58" s="22">
        <f t="shared" si="12"/>
        <v>0</v>
      </c>
      <c r="K58" s="22">
        <f t="shared" si="13"/>
        <v>0</v>
      </c>
    </row>
    <row r="59" spans="1:11" s="7" customFormat="1" ht="24.95" customHeight="1" x14ac:dyDescent="0.2">
      <c r="A59" s="25" t="s">
        <v>176</v>
      </c>
      <c r="B59" s="16">
        <v>545</v>
      </c>
      <c r="C59" s="17">
        <f t="shared" si="11"/>
        <v>692.15</v>
      </c>
      <c r="D59" s="28"/>
      <c r="E59" s="18" t="s">
        <v>11</v>
      </c>
      <c r="F59" s="30" t="s">
        <v>369</v>
      </c>
      <c r="G59" s="19">
        <v>10</v>
      </c>
      <c r="H59" s="20">
        <v>5998403399492</v>
      </c>
      <c r="I59" s="21">
        <v>6</v>
      </c>
      <c r="J59" s="22">
        <f t="shared" si="12"/>
        <v>0</v>
      </c>
      <c r="K59" s="22">
        <f t="shared" si="13"/>
        <v>0</v>
      </c>
    </row>
    <row r="60" spans="1:11" s="7" customFormat="1" ht="24.95" customHeight="1" x14ac:dyDescent="0.2">
      <c r="A60" s="25" t="s">
        <v>177</v>
      </c>
      <c r="B60" s="16">
        <v>545</v>
      </c>
      <c r="C60" s="17">
        <f t="shared" si="11"/>
        <v>692.15</v>
      </c>
      <c r="D60" s="28"/>
      <c r="E60" s="18" t="s">
        <v>11</v>
      </c>
      <c r="F60" s="30" t="s">
        <v>369</v>
      </c>
      <c r="G60" s="19">
        <v>10</v>
      </c>
      <c r="H60" s="20">
        <v>5998403399508</v>
      </c>
      <c r="I60" s="21">
        <v>6</v>
      </c>
      <c r="J60" s="22">
        <f t="shared" si="12"/>
        <v>0</v>
      </c>
      <c r="K60" s="22">
        <f t="shared" si="13"/>
        <v>0</v>
      </c>
    </row>
    <row r="61" spans="1:11" s="7" customFormat="1" ht="24.95" customHeight="1" x14ac:dyDescent="0.2">
      <c r="A61" s="25" t="s">
        <v>35</v>
      </c>
      <c r="B61" s="16">
        <v>610</v>
      </c>
      <c r="C61" s="17">
        <f t="shared" si="11"/>
        <v>774.7</v>
      </c>
      <c r="D61" s="28"/>
      <c r="E61" s="18" t="s">
        <v>11</v>
      </c>
      <c r="F61" s="30" t="s">
        <v>361</v>
      </c>
      <c r="G61" s="19">
        <v>10</v>
      </c>
      <c r="H61" s="20">
        <v>5998403331003</v>
      </c>
      <c r="I61" s="21">
        <v>6</v>
      </c>
      <c r="J61" s="22">
        <f t="shared" si="12"/>
        <v>0</v>
      </c>
      <c r="K61" s="22">
        <f t="shared" si="13"/>
        <v>0</v>
      </c>
    </row>
    <row r="62" spans="1:11" s="7" customFormat="1" ht="24.95" customHeight="1" x14ac:dyDescent="0.2">
      <c r="A62" s="25" t="s">
        <v>36</v>
      </c>
      <c r="B62" s="16">
        <v>610</v>
      </c>
      <c r="C62" s="17">
        <f t="shared" si="11"/>
        <v>774.7</v>
      </c>
      <c r="D62" s="28"/>
      <c r="E62" s="18" t="s">
        <v>11</v>
      </c>
      <c r="F62" s="30" t="s">
        <v>370</v>
      </c>
      <c r="G62" s="19">
        <v>10</v>
      </c>
      <c r="H62" s="20">
        <v>5998403331034</v>
      </c>
      <c r="I62" s="21">
        <v>6</v>
      </c>
      <c r="J62" s="22">
        <f t="shared" si="12"/>
        <v>0</v>
      </c>
      <c r="K62" s="22">
        <f t="shared" si="13"/>
        <v>0</v>
      </c>
    </row>
    <row r="63" spans="1:11" s="7" customFormat="1" ht="24.95" customHeight="1" x14ac:dyDescent="0.2">
      <c r="A63" s="25" t="s">
        <v>37</v>
      </c>
      <c r="B63" s="16">
        <v>440</v>
      </c>
      <c r="C63" s="17">
        <f t="shared" si="11"/>
        <v>558.79999999999995</v>
      </c>
      <c r="D63" s="28"/>
      <c r="E63" s="18" t="s">
        <v>11</v>
      </c>
      <c r="F63" s="30" t="s">
        <v>371</v>
      </c>
      <c r="G63" s="19">
        <v>10</v>
      </c>
      <c r="H63" s="20">
        <v>5998403399287</v>
      </c>
      <c r="I63" s="21">
        <v>6</v>
      </c>
      <c r="J63" s="22">
        <f t="shared" si="12"/>
        <v>0</v>
      </c>
      <c r="K63" s="22">
        <f t="shared" si="13"/>
        <v>0</v>
      </c>
    </row>
    <row r="64" spans="1:11" s="7" customFormat="1" ht="24.95" customHeight="1" x14ac:dyDescent="0.2">
      <c r="A64" s="25" t="s">
        <v>38</v>
      </c>
      <c r="B64" s="16">
        <v>440</v>
      </c>
      <c r="C64" s="17">
        <f t="shared" si="11"/>
        <v>558.79999999999995</v>
      </c>
      <c r="D64" s="28"/>
      <c r="E64" s="18" t="s">
        <v>11</v>
      </c>
      <c r="F64" s="30" t="s">
        <v>371</v>
      </c>
      <c r="G64" s="19">
        <v>10</v>
      </c>
      <c r="H64" s="20">
        <v>5998403399294</v>
      </c>
      <c r="I64" s="21">
        <v>6</v>
      </c>
      <c r="J64" s="22">
        <f t="shared" si="12"/>
        <v>0</v>
      </c>
      <c r="K64" s="22">
        <f t="shared" si="13"/>
        <v>0</v>
      </c>
    </row>
    <row r="65" spans="11:11" s="7" customFormat="1" ht="24" customHeight="1" x14ac:dyDescent="0.2">
      <c r="K65" s="122">
        <f>SUM(K7:K64)</f>
        <v>0</v>
      </c>
    </row>
    <row r="66" spans="11:11" s="7" customFormat="1" ht="12.75" x14ac:dyDescent="0.2"/>
  </sheetData>
  <mergeCells count="4">
    <mergeCell ref="B6:K6"/>
    <mergeCell ref="B18:K18"/>
    <mergeCell ref="B48:K48"/>
    <mergeCell ref="A1:K4"/>
  </mergeCells>
  <hyperlinks>
    <hyperlink ref="A6" r:id="rId1" display="BIO LISZT:"/>
    <hyperlink ref="A18" r:id="rId2" display="BIO LISZTKEVERÉK:"/>
    <hyperlink ref="A48" r:id="rId3" display="ELSŐ PESTI MALOM:"/>
  </hyperlinks>
  <pageMargins left="0.7" right="0.7" top="0.75" bottom="0.75" header="0.3" footer="0.3"/>
  <pageSetup paperSize="9" orientation="portrait" r:id="rId4"/>
  <drawing r:id="rId5"/>
  <legacy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6"/>
  <sheetViews>
    <sheetView topLeftCell="A28" workbookViewId="0">
      <selection sqref="A1:K4"/>
    </sheetView>
  </sheetViews>
  <sheetFormatPr defaultRowHeight="15" x14ac:dyDescent="0.25"/>
  <cols>
    <col min="1" max="1" width="53.28515625" customWidth="1"/>
    <col min="2" max="3" width="9.42578125" bestFit="1" customWidth="1"/>
    <col min="4" max="4" width="11.140625" customWidth="1"/>
    <col min="6" max="6" width="54.85546875" customWidth="1"/>
    <col min="7" max="7" width="9.42578125" bestFit="1" customWidth="1"/>
    <col min="8" max="8" width="16.28515625" bestFit="1" customWidth="1"/>
    <col min="9" max="11" width="9.42578125" bestFit="1" customWidth="1"/>
  </cols>
  <sheetData>
    <row r="1" spans="1:11" x14ac:dyDescent="0.25">
      <c r="A1" s="198"/>
      <c r="B1" s="198"/>
      <c r="C1" s="198"/>
      <c r="D1" s="198"/>
      <c r="E1" s="198"/>
      <c r="F1" s="198"/>
      <c r="G1" s="198"/>
      <c r="H1" s="198"/>
      <c r="I1" s="198"/>
      <c r="J1" s="198"/>
      <c r="K1" s="198"/>
    </row>
    <row r="2" spans="1:11" x14ac:dyDescent="0.25">
      <c r="A2" s="198"/>
      <c r="B2" s="198"/>
      <c r="C2" s="198"/>
      <c r="D2" s="198"/>
      <c r="E2" s="198"/>
      <c r="F2" s="198"/>
      <c r="G2" s="198"/>
      <c r="H2" s="198"/>
      <c r="I2" s="198"/>
      <c r="J2" s="198"/>
      <c r="K2" s="198"/>
    </row>
    <row r="3" spans="1:11" x14ac:dyDescent="0.25">
      <c r="A3" s="198"/>
      <c r="B3" s="198"/>
      <c r="C3" s="198"/>
      <c r="D3" s="198"/>
      <c r="E3" s="198"/>
      <c r="F3" s="198"/>
      <c r="G3" s="198"/>
      <c r="H3" s="198"/>
      <c r="I3" s="198"/>
      <c r="J3" s="198"/>
      <c r="K3" s="198"/>
    </row>
    <row r="4" spans="1:11" ht="75.75" customHeight="1" thickBot="1" x14ac:dyDescent="0.3">
      <c r="A4" s="198"/>
      <c r="B4" s="198"/>
      <c r="C4" s="198"/>
      <c r="D4" s="198"/>
      <c r="E4" s="198"/>
      <c r="F4" s="198"/>
      <c r="G4" s="198"/>
      <c r="H4" s="198"/>
      <c r="I4" s="198"/>
      <c r="J4" s="198"/>
      <c r="K4" s="198"/>
    </row>
    <row r="5" spans="1:11" ht="36.75" thickTop="1" x14ac:dyDescent="0.25">
      <c r="A5" s="2" t="s">
        <v>0</v>
      </c>
      <c r="B5" s="3" t="s">
        <v>1</v>
      </c>
      <c r="C5" s="4" t="s">
        <v>2</v>
      </c>
      <c r="D5" s="5" t="s">
        <v>3</v>
      </c>
      <c r="E5" s="6" t="s">
        <v>4</v>
      </c>
      <c r="F5" s="2" t="s">
        <v>348</v>
      </c>
      <c r="G5" s="2" t="s">
        <v>5</v>
      </c>
      <c r="H5" s="2" t="s">
        <v>6</v>
      </c>
      <c r="I5" s="3" t="s">
        <v>7</v>
      </c>
      <c r="J5" s="2" t="s">
        <v>8</v>
      </c>
      <c r="K5" s="2" t="s">
        <v>9</v>
      </c>
    </row>
    <row r="6" spans="1:11" ht="24.95" customHeight="1" x14ac:dyDescent="0.25">
      <c r="A6" s="154" t="s">
        <v>401</v>
      </c>
      <c r="B6" s="199"/>
      <c r="C6" s="200"/>
      <c r="D6" s="200"/>
      <c r="E6" s="200"/>
      <c r="F6" s="200"/>
      <c r="G6" s="200"/>
      <c r="H6" s="200"/>
      <c r="I6" s="200"/>
      <c r="J6" s="200"/>
      <c r="K6" s="200"/>
    </row>
    <row r="7" spans="1:11" ht="24.95" customHeight="1" x14ac:dyDescent="0.25">
      <c r="A7" s="25" t="s">
        <v>39</v>
      </c>
      <c r="B7" s="16">
        <v>435</v>
      </c>
      <c r="C7" s="17">
        <f t="shared" ref="C7:C19" si="0">B7*1.27</f>
        <v>552.45000000000005</v>
      </c>
      <c r="D7" s="28"/>
      <c r="E7" s="18" t="s">
        <v>11</v>
      </c>
      <c r="F7" s="30" t="s">
        <v>372</v>
      </c>
      <c r="G7" s="19">
        <v>20</v>
      </c>
      <c r="H7" s="20">
        <v>5999884686460</v>
      </c>
      <c r="I7" s="21">
        <v>12</v>
      </c>
      <c r="J7" s="22">
        <f t="shared" ref="J7:J19" si="1">B7*D7</f>
        <v>0</v>
      </c>
      <c r="K7" s="22">
        <f t="shared" ref="K7:K19" si="2">C7*D7</f>
        <v>0</v>
      </c>
    </row>
    <row r="8" spans="1:11" ht="24.95" customHeight="1" x14ac:dyDescent="0.25">
      <c r="A8" s="25" t="s">
        <v>40</v>
      </c>
      <c r="B8" s="16">
        <v>445</v>
      </c>
      <c r="C8" s="17">
        <f t="shared" si="0"/>
        <v>565.15</v>
      </c>
      <c r="D8" s="28"/>
      <c r="E8" s="18" t="s">
        <v>11</v>
      </c>
      <c r="F8" s="30" t="s">
        <v>372</v>
      </c>
      <c r="G8" s="19">
        <v>20</v>
      </c>
      <c r="H8" s="20">
        <v>5999884686699</v>
      </c>
      <c r="I8" s="21">
        <v>12</v>
      </c>
      <c r="J8" s="22">
        <f t="shared" si="1"/>
        <v>0</v>
      </c>
      <c r="K8" s="22">
        <f t="shared" si="2"/>
        <v>0</v>
      </c>
    </row>
    <row r="9" spans="1:11" ht="24.95" customHeight="1" x14ac:dyDescent="0.25">
      <c r="A9" s="25" t="s">
        <v>41</v>
      </c>
      <c r="B9" s="16">
        <v>620</v>
      </c>
      <c r="C9" s="17">
        <f t="shared" si="0"/>
        <v>787.4</v>
      </c>
      <c r="D9" s="28"/>
      <c r="E9" s="18" t="s">
        <v>11</v>
      </c>
      <c r="F9" s="30" t="s">
        <v>372</v>
      </c>
      <c r="G9" s="19">
        <v>10</v>
      </c>
      <c r="H9" s="20">
        <v>5999882425603</v>
      </c>
      <c r="I9" s="21">
        <v>12</v>
      </c>
      <c r="J9" s="22">
        <f t="shared" si="1"/>
        <v>0</v>
      </c>
      <c r="K9" s="22">
        <f t="shared" si="2"/>
        <v>0</v>
      </c>
    </row>
    <row r="10" spans="1:11" ht="24.95" customHeight="1" x14ac:dyDescent="0.25">
      <c r="A10" s="25" t="s">
        <v>42</v>
      </c>
      <c r="B10" s="16">
        <v>375</v>
      </c>
      <c r="C10" s="17">
        <f t="shared" si="0"/>
        <v>476.25</v>
      </c>
      <c r="D10" s="28"/>
      <c r="E10" s="18" t="s">
        <v>11</v>
      </c>
      <c r="F10" s="30" t="s">
        <v>372</v>
      </c>
      <c r="G10" s="19">
        <v>20</v>
      </c>
      <c r="H10" s="20">
        <v>5999882425528</v>
      </c>
      <c r="I10" s="21">
        <v>12</v>
      </c>
      <c r="J10" s="22">
        <f t="shared" si="1"/>
        <v>0</v>
      </c>
      <c r="K10" s="22">
        <f t="shared" si="2"/>
        <v>0</v>
      </c>
    </row>
    <row r="11" spans="1:11" ht="24.95" customHeight="1" x14ac:dyDescent="0.25">
      <c r="A11" s="25" t="s">
        <v>43</v>
      </c>
      <c r="B11" s="16">
        <v>220</v>
      </c>
      <c r="C11" s="17">
        <f t="shared" si="0"/>
        <v>279.39999999999998</v>
      </c>
      <c r="D11" s="28"/>
      <c r="E11" s="18" t="s">
        <v>11</v>
      </c>
      <c r="F11" s="30" t="s">
        <v>372</v>
      </c>
      <c r="G11" s="19">
        <v>20</v>
      </c>
      <c r="H11" s="20">
        <v>5999884686217</v>
      </c>
      <c r="I11" s="21">
        <v>12</v>
      </c>
      <c r="J11" s="22">
        <f t="shared" si="1"/>
        <v>0</v>
      </c>
      <c r="K11" s="22">
        <f t="shared" si="2"/>
        <v>0</v>
      </c>
    </row>
    <row r="12" spans="1:11" ht="24.95" customHeight="1" x14ac:dyDescent="0.25">
      <c r="A12" s="38" t="s">
        <v>44</v>
      </c>
      <c r="B12" s="16">
        <v>380</v>
      </c>
      <c r="C12" s="17">
        <f t="shared" si="0"/>
        <v>482.6</v>
      </c>
      <c r="D12" s="28"/>
      <c r="E12" s="18" t="s">
        <v>11</v>
      </c>
      <c r="F12" s="30" t="s">
        <v>372</v>
      </c>
      <c r="G12" s="19">
        <v>20</v>
      </c>
      <c r="H12" s="20">
        <v>5999882425078</v>
      </c>
      <c r="I12" s="21">
        <v>12</v>
      </c>
      <c r="J12" s="22">
        <f t="shared" si="1"/>
        <v>0</v>
      </c>
      <c r="K12" s="22">
        <f t="shared" si="2"/>
        <v>0</v>
      </c>
    </row>
    <row r="13" spans="1:11" ht="24.95" customHeight="1" x14ac:dyDescent="0.25">
      <c r="A13" s="25" t="s">
        <v>163</v>
      </c>
      <c r="B13" s="41">
        <v>205</v>
      </c>
      <c r="C13" s="162">
        <f t="shared" si="0"/>
        <v>260.35000000000002</v>
      </c>
      <c r="D13" s="28"/>
      <c r="E13" s="43" t="s">
        <v>11</v>
      </c>
      <c r="F13" s="30" t="s">
        <v>364</v>
      </c>
      <c r="G13" s="19">
        <v>20</v>
      </c>
      <c r="H13" s="48">
        <v>5999886040857</v>
      </c>
      <c r="I13" s="47">
        <v>18</v>
      </c>
      <c r="J13" s="41">
        <f t="shared" si="1"/>
        <v>0</v>
      </c>
      <c r="K13" s="41">
        <f t="shared" si="2"/>
        <v>0</v>
      </c>
    </row>
    <row r="14" spans="1:11" ht="24.95" customHeight="1" x14ac:dyDescent="0.25">
      <c r="A14" s="39" t="s">
        <v>45</v>
      </c>
      <c r="B14" s="22">
        <v>295</v>
      </c>
      <c r="C14" s="31">
        <f t="shared" si="0"/>
        <v>374.65</v>
      </c>
      <c r="D14" s="40"/>
      <c r="E14" s="32" t="s">
        <v>11</v>
      </c>
      <c r="F14" s="30" t="s">
        <v>357</v>
      </c>
      <c r="G14" s="33">
        <v>10</v>
      </c>
      <c r="H14" s="34">
        <v>5999882425887</v>
      </c>
      <c r="I14" s="35">
        <v>18</v>
      </c>
      <c r="J14" s="22">
        <f t="shared" si="1"/>
        <v>0</v>
      </c>
      <c r="K14" s="22">
        <f t="shared" si="2"/>
        <v>0</v>
      </c>
    </row>
    <row r="15" spans="1:11" ht="24.95" customHeight="1" x14ac:dyDescent="0.25">
      <c r="A15" s="39" t="s">
        <v>46</v>
      </c>
      <c r="B15" s="22">
        <v>520</v>
      </c>
      <c r="C15" s="31">
        <f t="shared" si="0"/>
        <v>660.4</v>
      </c>
      <c r="D15" s="40"/>
      <c r="E15" s="32" t="s">
        <v>11</v>
      </c>
      <c r="F15" s="30" t="s">
        <v>357</v>
      </c>
      <c r="G15" s="33">
        <v>8</v>
      </c>
      <c r="H15" s="34">
        <v>5999882425955</v>
      </c>
      <c r="I15" s="35">
        <v>18</v>
      </c>
      <c r="J15" s="22">
        <f t="shared" si="1"/>
        <v>0</v>
      </c>
      <c r="K15" s="22">
        <f t="shared" si="2"/>
        <v>0</v>
      </c>
    </row>
    <row r="16" spans="1:11" ht="24.95" customHeight="1" x14ac:dyDescent="0.25">
      <c r="A16" s="39" t="s">
        <v>47</v>
      </c>
      <c r="B16" s="22">
        <v>360</v>
      </c>
      <c r="C16" s="31">
        <f t="shared" si="0"/>
        <v>457.2</v>
      </c>
      <c r="D16" s="40"/>
      <c r="E16" s="32" t="s">
        <v>11</v>
      </c>
      <c r="F16" s="30" t="s">
        <v>357</v>
      </c>
      <c r="G16" s="33">
        <v>20</v>
      </c>
      <c r="H16" s="34">
        <v>5999882425832</v>
      </c>
      <c r="I16" s="35">
        <v>18</v>
      </c>
      <c r="J16" s="22">
        <f t="shared" si="1"/>
        <v>0</v>
      </c>
      <c r="K16" s="22">
        <f t="shared" si="2"/>
        <v>0</v>
      </c>
    </row>
    <row r="17" spans="1:11" ht="24.95" customHeight="1" x14ac:dyDescent="0.25">
      <c r="A17" s="39" t="s">
        <v>48</v>
      </c>
      <c r="B17" s="22">
        <v>360</v>
      </c>
      <c r="C17" s="31">
        <f t="shared" si="0"/>
        <v>457.2</v>
      </c>
      <c r="D17" s="40"/>
      <c r="E17" s="32" t="s">
        <v>11</v>
      </c>
      <c r="F17" s="30" t="s">
        <v>357</v>
      </c>
      <c r="G17" s="33">
        <v>20</v>
      </c>
      <c r="H17" s="34">
        <v>5999882425900</v>
      </c>
      <c r="I17" s="35">
        <v>18</v>
      </c>
      <c r="J17" s="22">
        <f t="shared" si="1"/>
        <v>0</v>
      </c>
      <c r="K17" s="22">
        <f t="shared" si="2"/>
        <v>0</v>
      </c>
    </row>
    <row r="18" spans="1:11" ht="24.95" customHeight="1" x14ac:dyDescent="0.25">
      <c r="A18" s="39" t="s">
        <v>423</v>
      </c>
      <c r="B18" s="22">
        <v>255</v>
      </c>
      <c r="C18" s="31">
        <f t="shared" si="0"/>
        <v>323.85000000000002</v>
      </c>
      <c r="D18" s="40"/>
      <c r="E18" s="32" t="s">
        <v>11</v>
      </c>
      <c r="F18" s="30" t="s">
        <v>357</v>
      </c>
      <c r="G18" s="33">
        <v>20</v>
      </c>
      <c r="H18" s="34">
        <v>5999882425474</v>
      </c>
      <c r="I18" s="35">
        <v>12</v>
      </c>
      <c r="J18" s="22">
        <f t="shared" si="1"/>
        <v>0</v>
      </c>
      <c r="K18" s="22">
        <f t="shared" si="2"/>
        <v>0</v>
      </c>
    </row>
    <row r="19" spans="1:11" ht="24.95" customHeight="1" x14ac:dyDescent="0.25">
      <c r="A19" s="39" t="s">
        <v>49</v>
      </c>
      <c r="B19" s="22">
        <v>160</v>
      </c>
      <c r="C19" s="31">
        <f t="shared" si="0"/>
        <v>203.2</v>
      </c>
      <c r="D19" s="40"/>
      <c r="E19" s="32" t="s">
        <v>11</v>
      </c>
      <c r="F19" s="30" t="s">
        <v>357</v>
      </c>
      <c r="G19" s="33">
        <v>20</v>
      </c>
      <c r="H19" s="34">
        <v>5999884686224</v>
      </c>
      <c r="I19" s="35">
        <v>12</v>
      </c>
      <c r="J19" s="22">
        <f t="shared" si="1"/>
        <v>0</v>
      </c>
      <c r="K19" s="22">
        <f t="shared" si="2"/>
        <v>0</v>
      </c>
    </row>
    <row r="20" spans="1:11" ht="24.95" customHeight="1" x14ac:dyDescent="0.25">
      <c r="A20" s="154" t="s">
        <v>399</v>
      </c>
      <c r="B20" s="195"/>
      <c r="C20" s="196"/>
      <c r="D20" s="196"/>
      <c r="E20" s="196"/>
      <c r="F20" s="196"/>
      <c r="G20" s="196"/>
      <c r="H20" s="196"/>
      <c r="I20" s="196"/>
      <c r="J20" s="196"/>
      <c r="K20" s="196"/>
    </row>
    <row r="21" spans="1:11" ht="24.95" customHeight="1" x14ac:dyDescent="0.25">
      <c r="A21" s="25" t="s">
        <v>180</v>
      </c>
      <c r="B21" s="16">
        <v>300</v>
      </c>
      <c r="C21" s="17">
        <f t="shared" ref="C21:C30" si="3">B21*1.27</f>
        <v>381</v>
      </c>
      <c r="D21" s="28"/>
      <c r="E21" s="18" t="s">
        <v>11</v>
      </c>
      <c r="F21" s="30" t="s">
        <v>373</v>
      </c>
      <c r="G21" s="19">
        <v>30</v>
      </c>
      <c r="H21" s="20">
        <v>5999884686286</v>
      </c>
      <c r="I21" s="21">
        <v>9</v>
      </c>
      <c r="J21" s="22">
        <f t="shared" ref="J21:J30" si="4">B21*D21</f>
        <v>0</v>
      </c>
      <c r="K21" s="22">
        <f t="shared" ref="K21:K30" si="5">C21*D21</f>
        <v>0</v>
      </c>
    </row>
    <row r="22" spans="1:11" ht="24.95" customHeight="1" x14ac:dyDescent="0.25">
      <c r="A22" s="25" t="s">
        <v>50</v>
      </c>
      <c r="B22" s="16">
        <v>530</v>
      </c>
      <c r="C22" s="17">
        <f t="shared" si="3"/>
        <v>673.1</v>
      </c>
      <c r="D22" s="28"/>
      <c r="E22" s="18" t="s">
        <v>11</v>
      </c>
      <c r="F22" s="30" t="s">
        <v>373</v>
      </c>
      <c r="G22" s="19">
        <v>20</v>
      </c>
      <c r="H22" s="20">
        <v>5999884686378</v>
      </c>
      <c r="I22" s="21">
        <v>9</v>
      </c>
      <c r="J22" s="22">
        <f t="shared" si="4"/>
        <v>0</v>
      </c>
      <c r="K22" s="22">
        <f t="shared" si="5"/>
        <v>0</v>
      </c>
    </row>
    <row r="23" spans="1:11" ht="24.95" customHeight="1" x14ac:dyDescent="0.25">
      <c r="A23" s="25" t="s">
        <v>51</v>
      </c>
      <c r="B23" s="16">
        <v>405</v>
      </c>
      <c r="C23" s="17">
        <f t="shared" si="3"/>
        <v>514.35</v>
      </c>
      <c r="D23" s="28"/>
      <c r="E23" s="18" t="s">
        <v>11</v>
      </c>
      <c r="F23" s="30" t="s">
        <v>402</v>
      </c>
      <c r="G23" s="19">
        <v>20</v>
      </c>
      <c r="H23" s="20">
        <v>5999882425207</v>
      </c>
      <c r="I23" s="21">
        <v>9</v>
      </c>
      <c r="J23" s="22">
        <f t="shared" si="4"/>
        <v>0</v>
      </c>
      <c r="K23" s="22">
        <f t="shared" si="5"/>
        <v>0</v>
      </c>
    </row>
    <row r="24" spans="1:11" ht="24.95" customHeight="1" x14ac:dyDescent="0.25">
      <c r="A24" s="25" t="s">
        <v>52</v>
      </c>
      <c r="B24" s="16">
        <v>420</v>
      </c>
      <c r="C24" s="17">
        <f t="shared" si="3"/>
        <v>533.4</v>
      </c>
      <c r="D24" s="28"/>
      <c r="E24" s="18" t="s">
        <v>11</v>
      </c>
      <c r="F24" s="30" t="s">
        <v>373</v>
      </c>
      <c r="G24" s="19">
        <v>20</v>
      </c>
      <c r="H24" s="20">
        <v>5999882425948</v>
      </c>
      <c r="I24" s="21">
        <v>9</v>
      </c>
      <c r="J24" s="22">
        <f t="shared" si="4"/>
        <v>0</v>
      </c>
      <c r="K24" s="22">
        <f t="shared" si="5"/>
        <v>0</v>
      </c>
    </row>
    <row r="25" spans="1:11" ht="24.95" customHeight="1" x14ac:dyDescent="0.25">
      <c r="A25" s="25" t="s">
        <v>309</v>
      </c>
      <c r="B25" s="16">
        <v>300</v>
      </c>
      <c r="C25" s="17">
        <f t="shared" si="3"/>
        <v>381</v>
      </c>
      <c r="D25" s="28"/>
      <c r="E25" s="18" t="s">
        <v>11</v>
      </c>
      <c r="F25" s="30" t="s">
        <v>373</v>
      </c>
      <c r="G25" s="19">
        <v>30</v>
      </c>
      <c r="H25" s="20"/>
      <c r="I25" s="21">
        <v>9</v>
      </c>
      <c r="J25" s="22">
        <f t="shared" si="4"/>
        <v>0</v>
      </c>
      <c r="K25" s="22">
        <f t="shared" si="5"/>
        <v>0</v>
      </c>
    </row>
    <row r="26" spans="1:11" ht="24.95" customHeight="1" x14ac:dyDescent="0.25">
      <c r="A26" s="25" t="s">
        <v>53</v>
      </c>
      <c r="B26" s="16">
        <v>530</v>
      </c>
      <c r="C26" s="17">
        <f t="shared" si="3"/>
        <v>673.1</v>
      </c>
      <c r="D26" s="28"/>
      <c r="E26" s="18" t="s">
        <v>11</v>
      </c>
      <c r="F26" s="30" t="s">
        <v>373</v>
      </c>
      <c r="G26" s="19">
        <v>20</v>
      </c>
      <c r="H26" s="20">
        <v>5999884686187</v>
      </c>
      <c r="I26" s="21">
        <v>9</v>
      </c>
      <c r="J26" s="22">
        <f t="shared" si="4"/>
        <v>0</v>
      </c>
      <c r="K26" s="22">
        <f t="shared" si="5"/>
        <v>0</v>
      </c>
    </row>
    <row r="27" spans="1:11" ht="24.95" customHeight="1" x14ac:dyDescent="0.25">
      <c r="A27" s="25" t="s">
        <v>54</v>
      </c>
      <c r="B27" s="16">
        <v>500</v>
      </c>
      <c r="C27" s="17">
        <f t="shared" si="3"/>
        <v>635</v>
      </c>
      <c r="D27" s="28"/>
      <c r="E27" s="18" t="s">
        <v>11</v>
      </c>
      <c r="F27" s="30" t="s">
        <v>373</v>
      </c>
      <c r="G27" s="19">
        <v>20</v>
      </c>
      <c r="H27" s="20">
        <v>5999882425726</v>
      </c>
      <c r="I27" s="21">
        <v>9</v>
      </c>
      <c r="J27" s="22">
        <f t="shared" si="4"/>
        <v>0</v>
      </c>
      <c r="K27" s="22">
        <f t="shared" si="5"/>
        <v>0</v>
      </c>
    </row>
    <row r="28" spans="1:11" ht="24.95" customHeight="1" x14ac:dyDescent="0.25">
      <c r="A28" s="25" t="s">
        <v>59</v>
      </c>
      <c r="B28" s="16">
        <v>475</v>
      </c>
      <c r="C28" s="17">
        <f t="shared" si="3"/>
        <v>603.25</v>
      </c>
      <c r="D28" s="28"/>
      <c r="E28" s="18" t="s">
        <v>11</v>
      </c>
      <c r="F28" s="30" t="s">
        <v>374</v>
      </c>
      <c r="G28" s="19">
        <v>20</v>
      </c>
      <c r="H28" s="20">
        <v>5999882425566</v>
      </c>
      <c r="I28" s="21">
        <v>12</v>
      </c>
      <c r="J28" s="22">
        <f t="shared" si="4"/>
        <v>0</v>
      </c>
      <c r="K28" s="22">
        <f t="shared" si="5"/>
        <v>0</v>
      </c>
    </row>
    <row r="29" spans="1:11" ht="24.95" customHeight="1" x14ac:dyDescent="0.25">
      <c r="A29" s="25" t="s">
        <v>335</v>
      </c>
      <c r="B29" s="16">
        <v>345</v>
      </c>
      <c r="C29" s="17">
        <f t="shared" si="3"/>
        <v>438.15000000000003</v>
      </c>
      <c r="D29" s="28"/>
      <c r="E29" s="18" t="s">
        <v>11</v>
      </c>
      <c r="F29" s="30" t="s">
        <v>364</v>
      </c>
      <c r="G29" s="19">
        <v>10</v>
      </c>
      <c r="H29" s="20">
        <v>5998403399300</v>
      </c>
      <c r="I29" s="21">
        <v>9</v>
      </c>
      <c r="J29" s="22">
        <f t="shared" si="4"/>
        <v>0</v>
      </c>
      <c r="K29" s="22">
        <f t="shared" si="5"/>
        <v>0</v>
      </c>
    </row>
    <row r="30" spans="1:11" ht="24.95" customHeight="1" x14ac:dyDescent="0.25">
      <c r="A30" s="25" t="s">
        <v>336</v>
      </c>
      <c r="B30" s="16">
        <v>170</v>
      </c>
      <c r="C30" s="17">
        <f t="shared" si="3"/>
        <v>215.9</v>
      </c>
      <c r="D30" s="28"/>
      <c r="E30" s="18" t="s">
        <v>11</v>
      </c>
      <c r="F30" s="30" t="s">
        <v>364</v>
      </c>
      <c r="G30" s="19">
        <v>10</v>
      </c>
      <c r="H30" s="20">
        <v>5998403398501</v>
      </c>
      <c r="I30" s="21">
        <v>6</v>
      </c>
      <c r="J30" s="22">
        <f t="shared" si="4"/>
        <v>0</v>
      </c>
      <c r="K30" s="22">
        <f t="shared" si="5"/>
        <v>0</v>
      </c>
    </row>
    <row r="31" spans="1:11" ht="24.95" customHeight="1" x14ac:dyDescent="0.25">
      <c r="A31" s="154" t="s">
        <v>400</v>
      </c>
      <c r="B31" s="195"/>
      <c r="C31" s="196"/>
      <c r="D31" s="196"/>
      <c r="E31" s="196"/>
      <c r="F31" s="196"/>
      <c r="G31" s="196"/>
      <c r="H31" s="196"/>
      <c r="I31" s="196"/>
      <c r="J31" s="196"/>
      <c r="K31" s="196"/>
    </row>
    <row r="32" spans="1:11" ht="24.95" customHeight="1" x14ac:dyDescent="0.25">
      <c r="A32" s="25" t="s">
        <v>55</v>
      </c>
      <c r="B32" s="16">
        <v>130</v>
      </c>
      <c r="C32" s="17">
        <f t="shared" ref="C32:C35" si="6">B32*1.27</f>
        <v>165.1</v>
      </c>
      <c r="D32" s="28"/>
      <c r="E32" s="18" t="s">
        <v>11</v>
      </c>
      <c r="F32" s="30" t="s">
        <v>374</v>
      </c>
      <c r="G32" s="19">
        <v>25</v>
      </c>
      <c r="H32" s="20">
        <v>5999882425993</v>
      </c>
      <c r="I32" s="21">
        <v>7</v>
      </c>
      <c r="J32" s="22">
        <f t="shared" ref="J32:J35" si="7">B32*D32</f>
        <v>0</v>
      </c>
      <c r="K32" s="22">
        <f t="shared" ref="K32:K35" si="8">C32*D32</f>
        <v>0</v>
      </c>
    </row>
    <row r="33" spans="1:11" ht="24.95" customHeight="1" x14ac:dyDescent="0.25">
      <c r="A33" s="25" t="s">
        <v>56</v>
      </c>
      <c r="B33" s="16">
        <v>140</v>
      </c>
      <c r="C33" s="17">
        <f t="shared" si="6"/>
        <v>177.8</v>
      </c>
      <c r="D33" s="28"/>
      <c r="E33" s="18" t="s">
        <v>11</v>
      </c>
      <c r="F33" s="30" t="s">
        <v>374</v>
      </c>
      <c r="G33" s="19">
        <v>25</v>
      </c>
      <c r="H33" s="20">
        <v>5999884686262</v>
      </c>
      <c r="I33" s="21">
        <v>7</v>
      </c>
      <c r="J33" s="22">
        <f t="shared" si="7"/>
        <v>0</v>
      </c>
      <c r="K33" s="22">
        <f t="shared" si="8"/>
        <v>0</v>
      </c>
    </row>
    <row r="34" spans="1:11" ht="24.95" customHeight="1" x14ac:dyDescent="0.25">
      <c r="A34" s="25" t="s">
        <v>57</v>
      </c>
      <c r="B34" s="16">
        <v>350</v>
      </c>
      <c r="C34" s="17">
        <f t="shared" si="6"/>
        <v>444.5</v>
      </c>
      <c r="D34" s="28"/>
      <c r="E34" s="18" t="s">
        <v>11</v>
      </c>
      <c r="F34" s="30" t="s">
        <v>374</v>
      </c>
      <c r="G34" s="19">
        <v>30</v>
      </c>
      <c r="H34" s="20">
        <v>5999884686507</v>
      </c>
      <c r="I34" s="21">
        <v>12</v>
      </c>
      <c r="J34" s="22">
        <f t="shared" si="7"/>
        <v>0</v>
      </c>
      <c r="K34" s="22">
        <f t="shared" si="8"/>
        <v>0</v>
      </c>
    </row>
    <row r="35" spans="1:11" ht="24.95" customHeight="1" x14ac:dyDescent="0.25">
      <c r="A35" s="25" t="s">
        <v>58</v>
      </c>
      <c r="B35" s="16">
        <v>610</v>
      </c>
      <c r="C35" s="17">
        <f t="shared" si="6"/>
        <v>774.7</v>
      </c>
      <c r="D35" s="28"/>
      <c r="E35" s="18" t="s">
        <v>11</v>
      </c>
      <c r="F35" s="30" t="s">
        <v>374</v>
      </c>
      <c r="G35" s="19">
        <v>20</v>
      </c>
      <c r="H35" s="20">
        <v>5999884686491</v>
      </c>
      <c r="I35" s="21">
        <v>12</v>
      </c>
      <c r="J35" s="22">
        <f t="shared" si="7"/>
        <v>0</v>
      </c>
      <c r="K35" s="22">
        <f t="shared" si="8"/>
        <v>0</v>
      </c>
    </row>
    <row r="36" spans="1:11" x14ac:dyDescent="0.25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7">
        <f>SUM(K7:K35)</f>
        <v>0</v>
      </c>
    </row>
  </sheetData>
  <mergeCells count="4">
    <mergeCell ref="B6:K6"/>
    <mergeCell ref="B20:K20"/>
    <mergeCell ref="B31:K31"/>
    <mergeCell ref="A1:K4"/>
  </mergeCells>
  <hyperlinks>
    <hyperlink ref="A6" r:id="rId1" display="GABONA"/>
    <hyperlink ref="A20" r:id="rId2" display="DARA"/>
    <hyperlink ref="A31" r:id="rId3" display="KORPA"/>
  </hyperlinks>
  <pageMargins left="0.7" right="0.7" top="0.75" bottom="0.75" header="0.3" footer="0.3"/>
  <drawing r:id="rId4"/>
  <legacy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52"/>
  <sheetViews>
    <sheetView topLeftCell="A34" workbookViewId="0">
      <selection activeCell="F9" sqref="F9"/>
    </sheetView>
  </sheetViews>
  <sheetFormatPr defaultRowHeight="15" x14ac:dyDescent="0.25"/>
  <cols>
    <col min="1" max="1" width="62.7109375" customWidth="1"/>
    <col min="2" max="3" width="9.28515625" bestFit="1" customWidth="1"/>
    <col min="4" max="4" width="11.140625" customWidth="1"/>
    <col min="6" max="6" width="27.5703125" customWidth="1"/>
    <col min="7" max="7" width="9.28515625" bestFit="1" customWidth="1"/>
    <col min="8" max="8" width="15.85546875" bestFit="1" customWidth="1"/>
    <col min="9" max="11" width="9.28515625" bestFit="1" customWidth="1"/>
  </cols>
  <sheetData>
    <row r="1" spans="1:11" x14ac:dyDescent="0.25">
      <c r="A1" s="198"/>
      <c r="B1" s="198"/>
      <c r="C1" s="198"/>
      <c r="D1" s="198"/>
      <c r="E1" s="198"/>
      <c r="F1" s="198"/>
      <c r="G1" s="198"/>
      <c r="H1" s="198"/>
      <c r="I1" s="198"/>
      <c r="J1" s="198"/>
      <c r="K1" s="198"/>
    </row>
    <row r="2" spans="1:11" x14ac:dyDescent="0.25">
      <c r="A2" s="198"/>
      <c r="B2" s="198"/>
      <c r="C2" s="198"/>
      <c r="D2" s="198"/>
      <c r="E2" s="198"/>
      <c r="F2" s="198"/>
      <c r="G2" s="198"/>
      <c r="H2" s="198"/>
      <c r="I2" s="198"/>
      <c r="J2" s="198"/>
      <c r="K2" s="198"/>
    </row>
    <row r="3" spans="1:11" x14ac:dyDescent="0.25">
      <c r="A3" s="198"/>
      <c r="B3" s="198"/>
      <c r="C3" s="198"/>
      <c r="D3" s="198"/>
      <c r="E3" s="198"/>
      <c r="F3" s="198"/>
      <c r="G3" s="198"/>
      <c r="H3" s="198"/>
      <c r="I3" s="198"/>
      <c r="J3" s="198"/>
      <c r="K3" s="198"/>
    </row>
    <row r="4" spans="1:11" ht="92.25" customHeight="1" thickBot="1" x14ac:dyDescent="0.3">
      <c r="A4" s="198"/>
      <c r="B4" s="198"/>
      <c r="C4" s="198"/>
      <c r="D4" s="198"/>
      <c r="E4" s="198"/>
      <c r="F4" s="198"/>
      <c r="G4" s="198"/>
      <c r="H4" s="198"/>
      <c r="I4" s="198"/>
      <c r="J4" s="198"/>
      <c r="K4" s="198"/>
    </row>
    <row r="5" spans="1:11" s="49" customFormat="1" ht="56.45" customHeight="1" thickTop="1" x14ac:dyDescent="0.2">
      <c r="A5" s="50" t="s">
        <v>0</v>
      </c>
      <c r="B5" s="124" t="s">
        <v>1</v>
      </c>
      <c r="C5" s="125" t="s">
        <v>2</v>
      </c>
      <c r="D5" s="126" t="s">
        <v>3</v>
      </c>
      <c r="E5" s="127" t="s">
        <v>4</v>
      </c>
      <c r="F5" s="128" t="s">
        <v>348</v>
      </c>
      <c r="G5" s="128" t="s">
        <v>5</v>
      </c>
      <c r="H5" s="128" t="s">
        <v>6</v>
      </c>
      <c r="I5" s="124" t="s">
        <v>7</v>
      </c>
      <c r="J5" s="128" t="s">
        <v>8</v>
      </c>
      <c r="K5" s="128" t="s">
        <v>9</v>
      </c>
    </row>
    <row r="6" spans="1:11" s="123" customFormat="1" ht="24.95" customHeight="1" x14ac:dyDescent="0.2">
      <c r="A6" s="155" t="s">
        <v>337</v>
      </c>
      <c r="B6" s="201"/>
      <c r="C6" s="202"/>
      <c r="D6" s="202"/>
      <c r="E6" s="202"/>
      <c r="F6" s="202"/>
      <c r="G6" s="202"/>
      <c r="H6" s="202"/>
      <c r="I6" s="202"/>
      <c r="J6" s="202"/>
      <c r="K6" s="203"/>
    </row>
    <row r="7" spans="1:11" s="49" customFormat="1" ht="24.95" customHeight="1" x14ac:dyDescent="0.2">
      <c r="A7" s="25" t="s">
        <v>84</v>
      </c>
      <c r="B7" s="86">
        <v>250</v>
      </c>
      <c r="C7" s="129">
        <f t="shared" ref="C7:C51" si="0">B7*1.27</f>
        <v>317.5</v>
      </c>
      <c r="D7" s="116"/>
      <c r="E7" s="130" t="s">
        <v>11</v>
      </c>
      <c r="F7" s="90" t="s">
        <v>353</v>
      </c>
      <c r="G7" s="131">
        <v>30</v>
      </c>
      <c r="H7" s="132">
        <v>5999882425511</v>
      </c>
      <c r="I7" s="133">
        <v>36</v>
      </c>
      <c r="J7" s="86">
        <f t="shared" ref="J7:J51" si="1">B7*D7</f>
        <v>0</v>
      </c>
      <c r="K7" s="86">
        <f t="shared" ref="K7:K51" si="2">C7*D7</f>
        <v>0</v>
      </c>
    </row>
    <row r="8" spans="1:11" s="49" customFormat="1" ht="24.95" customHeight="1" x14ac:dyDescent="0.2">
      <c r="A8" s="25" t="s">
        <v>85</v>
      </c>
      <c r="B8" s="41">
        <v>250</v>
      </c>
      <c r="C8" s="42">
        <f t="shared" si="0"/>
        <v>317.5</v>
      </c>
      <c r="D8" s="28"/>
      <c r="E8" s="43" t="s">
        <v>11</v>
      </c>
      <c r="F8" s="30" t="s">
        <v>353</v>
      </c>
      <c r="G8" s="45">
        <v>24</v>
      </c>
      <c r="H8" s="48">
        <v>5999882425375</v>
      </c>
      <c r="I8" s="47">
        <v>36</v>
      </c>
      <c r="J8" s="41">
        <f t="shared" si="1"/>
        <v>0</v>
      </c>
      <c r="K8" s="41">
        <f t="shared" si="2"/>
        <v>0</v>
      </c>
    </row>
    <row r="9" spans="1:11" s="49" customFormat="1" ht="24.95" customHeight="1" x14ac:dyDescent="0.2">
      <c r="A9" s="25" t="s">
        <v>86</v>
      </c>
      <c r="B9" s="41">
        <v>235</v>
      </c>
      <c r="C9" s="42">
        <f t="shared" si="0"/>
        <v>298.45</v>
      </c>
      <c r="D9" s="28"/>
      <c r="E9" s="43" t="s">
        <v>11</v>
      </c>
      <c r="F9" s="30" t="s">
        <v>352</v>
      </c>
      <c r="G9" s="45">
        <v>24</v>
      </c>
      <c r="H9" s="48">
        <v>5999882425382</v>
      </c>
      <c r="I9" s="47">
        <v>36</v>
      </c>
      <c r="J9" s="41">
        <f t="shared" si="1"/>
        <v>0</v>
      </c>
      <c r="K9" s="41">
        <f t="shared" si="2"/>
        <v>0</v>
      </c>
    </row>
    <row r="10" spans="1:11" s="49" customFormat="1" ht="24.95" customHeight="1" x14ac:dyDescent="0.2">
      <c r="A10" s="25" t="s">
        <v>87</v>
      </c>
      <c r="B10" s="41">
        <v>250</v>
      </c>
      <c r="C10" s="42">
        <f t="shared" si="0"/>
        <v>317.5</v>
      </c>
      <c r="D10" s="28"/>
      <c r="E10" s="43" t="s">
        <v>11</v>
      </c>
      <c r="F10" s="30" t="s">
        <v>353</v>
      </c>
      <c r="G10" s="45">
        <v>40</v>
      </c>
      <c r="H10" s="48">
        <v>5999882425023</v>
      </c>
      <c r="I10" s="47">
        <v>36</v>
      </c>
      <c r="J10" s="41">
        <f t="shared" si="1"/>
        <v>0</v>
      </c>
      <c r="K10" s="41">
        <f t="shared" si="2"/>
        <v>0</v>
      </c>
    </row>
    <row r="11" spans="1:11" s="49" customFormat="1" ht="24.95" customHeight="1" x14ac:dyDescent="0.2">
      <c r="A11" s="25" t="s">
        <v>88</v>
      </c>
      <c r="B11" s="41">
        <v>250</v>
      </c>
      <c r="C11" s="42">
        <f t="shared" si="0"/>
        <v>317.5</v>
      </c>
      <c r="D11" s="28"/>
      <c r="E11" s="43" t="s">
        <v>11</v>
      </c>
      <c r="F11" s="30" t="s">
        <v>353</v>
      </c>
      <c r="G11" s="45">
        <v>20</v>
      </c>
      <c r="H11" s="48">
        <v>5999882425252</v>
      </c>
      <c r="I11" s="47">
        <v>36</v>
      </c>
      <c r="J11" s="41">
        <f t="shared" si="1"/>
        <v>0</v>
      </c>
      <c r="K11" s="41">
        <f t="shared" si="2"/>
        <v>0</v>
      </c>
    </row>
    <row r="12" spans="1:11" s="49" customFormat="1" ht="24.95" customHeight="1" x14ac:dyDescent="0.2">
      <c r="A12" s="25" t="s">
        <v>89</v>
      </c>
      <c r="B12" s="41">
        <v>500</v>
      </c>
      <c r="C12" s="42">
        <v>635</v>
      </c>
      <c r="D12" s="28"/>
      <c r="E12" s="43" t="s">
        <v>11</v>
      </c>
      <c r="F12" s="30" t="s">
        <v>353</v>
      </c>
      <c r="G12" s="45">
        <v>20</v>
      </c>
      <c r="H12" s="48">
        <v>5999884686026</v>
      </c>
      <c r="I12" s="47">
        <v>36</v>
      </c>
      <c r="J12" s="41">
        <f t="shared" si="1"/>
        <v>0</v>
      </c>
      <c r="K12" s="41">
        <f t="shared" si="2"/>
        <v>0</v>
      </c>
    </row>
    <row r="13" spans="1:11" s="49" customFormat="1" ht="24.95" customHeight="1" x14ac:dyDescent="0.2">
      <c r="A13" s="25" t="s">
        <v>90</v>
      </c>
      <c r="B13" s="41">
        <v>260</v>
      </c>
      <c r="C13" s="42">
        <f t="shared" si="0"/>
        <v>330.2</v>
      </c>
      <c r="D13" s="28"/>
      <c r="E13" s="43" t="s">
        <v>11</v>
      </c>
      <c r="F13" s="30" t="s">
        <v>352</v>
      </c>
      <c r="G13" s="45">
        <v>20</v>
      </c>
      <c r="H13" s="48">
        <v>5999882425368</v>
      </c>
      <c r="I13" s="47">
        <v>36</v>
      </c>
      <c r="J13" s="41">
        <f t="shared" si="1"/>
        <v>0</v>
      </c>
      <c r="K13" s="41">
        <f t="shared" si="2"/>
        <v>0</v>
      </c>
    </row>
    <row r="14" spans="1:11" s="49" customFormat="1" ht="24.95" customHeight="1" x14ac:dyDescent="0.2">
      <c r="A14" s="25" t="s">
        <v>91</v>
      </c>
      <c r="B14" s="41">
        <v>235</v>
      </c>
      <c r="C14" s="42">
        <f t="shared" si="0"/>
        <v>298.45</v>
      </c>
      <c r="D14" s="28"/>
      <c r="E14" s="43" t="s">
        <v>11</v>
      </c>
      <c r="F14" s="30" t="s">
        <v>352</v>
      </c>
      <c r="G14" s="45">
        <v>20</v>
      </c>
      <c r="H14" s="48">
        <v>5999882425276</v>
      </c>
      <c r="I14" s="47">
        <v>36</v>
      </c>
      <c r="J14" s="41">
        <f t="shared" si="1"/>
        <v>0</v>
      </c>
      <c r="K14" s="41">
        <f t="shared" si="2"/>
        <v>0</v>
      </c>
    </row>
    <row r="15" spans="1:11" s="49" customFormat="1" ht="24.95" customHeight="1" x14ac:dyDescent="0.2">
      <c r="A15" s="25" t="s">
        <v>92</v>
      </c>
      <c r="B15" s="41">
        <v>250</v>
      </c>
      <c r="C15" s="42">
        <f t="shared" si="0"/>
        <v>317.5</v>
      </c>
      <c r="D15" s="28"/>
      <c r="E15" s="43" t="s">
        <v>11</v>
      </c>
      <c r="F15" s="30" t="s">
        <v>353</v>
      </c>
      <c r="G15" s="45">
        <v>30</v>
      </c>
      <c r="H15" s="46">
        <v>5999882425351</v>
      </c>
      <c r="I15" s="47">
        <v>36</v>
      </c>
      <c r="J15" s="41">
        <f t="shared" si="1"/>
        <v>0</v>
      </c>
      <c r="K15" s="41">
        <f t="shared" si="2"/>
        <v>0</v>
      </c>
    </row>
    <row r="16" spans="1:11" s="49" customFormat="1" ht="24.95" customHeight="1" x14ac:dyDescent="0.2">
      <c r="A16" s="25" t="s">
        <v>93</v>
      </c>
      <c r="B16" s="41">
        <v>500</v>
      </c>
      <c r="C16" s="42">
        <v>635</v>
      </c>
      <c r="D16" s="28"/>
      <c r="E16" s="43" t="s">
        <v>11</v>
      </c>
      <c r="F16" s="30" t="s">
        <v>353</v>
      </c>
      <c r="G16" s="45">
        <v>20</v>
      </c>
      <c r="H16" s="46">
        <v>5999884686019</v>
      </c>
      <c r="I16" s="47">
        <v>36</v>
      </c>
      <c r="J16" s="41">
        <f t="shared" si="1"/>
        <v>0</v>
      </c>
      <c r="K16" s="41">
        <f t="shared" si="2"/>
        <v>0</v>
      </c>
    </row>
    <row r="17" spans="1:11" s="49" customFormat="1" ht="24.95" customHeight="1" x14ac:dyDescent="0.2">
      <c r="A17" s="166" t="s">
        <v>420</v>
      </c>
      <c r="B17" s="167">
        <v>235</v>
      </c>
      <c r="C17" s="168">
        <f t="shared" si="0"/>
        <v>298.45</v>
      </c>
      <c r="D17" s="169"/>
      <c r="E17" s="170" t="s">
        <v>11</v>
      </c>
      <c r="F17" s="171" t="s">
        <v>352</v>
      </c>
      <c r="G17" s="172">
        <v>20</v>
      </c>
      <c r="H17" s="173">
        <v>5999882425320</v>
      </c>
      <c r="I17" s="174">
        <v>36</v>
      </c>
      <c r="J17" s="167">
        <f t="shared" si="1"/>
        <v>0</v>
      </c>
      <c r="K17" s="167">
        <f t="shared" si="2"/>
        <v>0</v>
      </c>
    </row>
    <row r="18" spans="1:11" s="49" customFormat="1" ht="24.95" customHeight="1" x14ac:dyDescent="0.2">
      <c r="A18" s="25" t="s">
        <v>94</v>
      </c>
      <c r="B18" s="41">
        <v>250</v>
      </c>
      <c r="C18" s="42">
        <f t="shared" si="0"/>
        <v>317.5</v>
      </c>
      <c r="D18" s="28"/>
      <c r="E18" s="43" t="s">
        <v>11</v>
      </c>
      <c r="F18" s="30" t="s">
        <v>353</v>
      </c>
      <c r="G18" s="45">
        <v>30</v>
      </c>
      <c r="H18" s="46">
        <v>5999882425313</v>
      </c>
      <c r="I18" s="47">
        <v>36</v>
      </c>
      <c r="J18" s="41">
        <f t="shared" si="1"/>
        <v>0</v>
      </c>
      <c r="K18" s="41">
        <f t="shared" si="2"/>
        <v>0</v>
      </c>
    </row>
    <row r="19" spans="1:11" s="49" customFormat="1" ht="24.95" customHeight="1" x14ac:dyDescent="0.2">
      <c r="A19" s="25" t="s">
        <v>95</v>
      </c>
      <c r="B19" s="41">
        <v>250</v>
      </c>
      <c r="C19" s="42">
        <f t="shared" si="0"/>
        <v>317.5</v>
      </c>
      <c r="D19" s="28"/>
      <c r="E19" s="43" t="s">
        <v>11</v>
      </c>
      <c r="F19" s="30" t="s">
        <v>353</v>
      </c>
      <c r="G19" s="45">
        <v>20</v>
      </c>
      <c r="H19" s="46">
        <v>5999882425788</v>
      </c>
      <c r="I19" s="47">
        <v>36</v>
      </c>
      <c r="J19" s="41">
        <f t="shared" si="1"/>
        <v>0</v>
      </c>
      <c r="K19" s="41">
        <f t="shared" si="2"/>
        <v>0</v>
      </c>
    </row>
    <row r="20" spans="1:11" s="49" customFormat="1" ht="24.95" customHeight="1" x14ac:dyDescent="0.2">
      <c r="A20" s="25" t="s">
        <v>96</v>
      </c>
      <c r="B20" s="41">
        <v>250</v>
      </c>
      <c r="C20" s="42">
        <f t="shared" si="0"/>
        <v>317.5</v>
      </c>
      <c r="D20" s="28"/>
      <c r="E20" s="43" t="s">
        <v>11</v>
      </c>
      <c r="F20" s="30" t="s">
        <v>353</v>
      </c>
      <c r="G20" s="45">
        <v>20</v>
      </c>
      <c r="H20" s="46">
        <v>5999882425719</v>
      </c>
      <c r="I20" s="47">
        <v>36</v>
      </c>
      <c r="J20" s="41">
        <f t="shared" si="1"/>
        <v>0</v>
      </c>
      <c r="K20" s="41">
        <f t="shared" si="2"/>
        <v>0</v>
      </c>
    </row>
    <row r="21" spans="1:11" s="49" customFormat="1" ht="24.95" customHeight="1" x14ac:dyDescent="0.2">
      <c r="A21" s="25" t="s">
        <v>97</v>
      </c>
      <c r="B21" s="41">
        <v>490</v>
      </c>
      <c r="C21" s="42">
        <v>635</v>
      </c>
      <c r="D21" s="28"/>
      <c r="E21" s="43" t="s">
        <v>11</v>
      </c>
      <c r="F21" s="30" t="s">
        <v>353</v>
      </c>
      <c r="G21" s="45">
        <v>10</v>
      </c>
      <c r="H21" s="46">
        <v>5999884686033</v>
      </c>
      <c r="I21" s="47">
        <v>36</v>
      </c>
      <c r="J21" s="41">
        <f t="shared" si="1"/>
        <v>0</v>
      </c>
      <c r="K21" s="41">
        <f t="shared" si="2"/>
        <v>0</v>
      </c>
    </row>
    <row r="22" spans="1:11" s="49" customFormat="1" ht="24.95" customHeight="1" x14ac:dyDescent="0.2">
      <c r="A22" s="25" t="s">
        <v>98</v>
      </c>
      <c r="B22" s="41">
        <v>235</v>
      </c>
      <c r="C22" s="42">
        <f t="shared" si="0"/>
        <v>298.45</v>
      </c>
      <c r="D22" s="28"/>
      <c r="E22" s="43" t="s">
        <v>11</v>
      </c>
      <c r="F22" s="30" t="s">
        <v>352</v>
      </c>
      <c r="G22" s="45">
        <v>24</v>
      </c>
      <c r="H22" s="46">
        <v>5999882425702</v>
      </c>
      <c r="I22" s="47">
        <v>36</v>
      </c>
      <c r="J22" s="41">
        <f t="shared" si="1"/>
        <v>0</v>
      </c>
      <c r="K22" s="41">
        <f t="shared" si="2"/>
        <v>0</v>
      </c>
    </row>
    <row r="23" spans="1:11" s="49" customFormat="1" ht="24.95" customHeight="1" x14ac:dyDescent="0.2">
      <c r="A23" s="25" t="s">
        <v>99</v>
      </c>
      <c r="B23" s="41">
        <v>250</v>
      </c>
      <c r="C23" s="42">
        <f t="shared" si="0"/>
        <v>317.5</v>
      </c>
      <c r="D23" s="28"/>
      <c r="E23" s="43" t="s">
        <v>11</v>
      </c>
      <c r="F23" s="30" t="s">
        <v>353</v>
      </c>
      <c r="G23" s="45">
        <v>20</v>
      </c>
      <c r="H23" s="48">
        <v>5999882425092</v>
      </c>
      <c r="I23" s="47">
        <v>36</v>
      </c>
      <c r="J23" s="41">
        <f t="shared" si="1"/>
        <v>0</v>
      </c>
      <c r="K23" s="41">
        <f t="shared" si="2"/>
        <v>0</v>
      </c>
    </row>
    <row r="24" spans="1:11" s="49" customFormat="1" ht="24.95" customHeight="1" x14ac:dyDescent="0.2">
      <c r="A24" s="25" t="s">
        <v>100</v>
      </c>
      <c r="B24" s="41">
        <v>490</v>
      </c>
      <c r="C24" s="42">
        <v>635</v>
      </c>
      <c r="D24" s="28"/>
      <c r="E24" s="43" t="s">
        <v>11</v>
      </c>
      <c r="F24" s="30" t="s">
        <v>353</v>
      </c>
      <c r="G24" s="45">
        <v>20</v>
      </c>
      <c r="H24" s="48">
        <v>5999884686071</v>
      </c>
      <c r="I24" s="47">
        <v>36</v>
      </c>
      <c r="J24" s="41">
        <f t="shared" si="1"/>
        <v>0</v>
      </c>
      <c r="K24" s="41">
        <f t="shared" si="2"/>
        <v>0</v>
      </c>
    </row>
    <row r="25" spans="1:11" s="49" customFormat="1" ht="24.95" customHeight="1" x14ac:dyDescent="0.2">
      <c r="A25" s="25" t="s">
        <v>101</v>
      </c>
      <c r="B25" s="41">
        <v>235</v>
      </c>
      <c r="C25" s="42">
        <f t="shared" si="0"/>
        <v>298.45</v>
      </c>
      <c r="D25" s="28"/>
      <c r="E25" s="43" t="s">
        <v>11</v>
      </c>
      <c r="F25" s="30" t="s">
        <v>352</v>
      </c>
      <c r="G25" s="45">
        <v>20</v>
      </c>
      <c r="H25" s="48">
        <v>5999882425733</v>
      </c>
      <c r="I25" s="47">
        <v>36</v>
      </c>
      <c r="J25" s="41">
        <f t="shared" si="1"/>
        <v>0</v>
      </c>
      <c r="K25" s="41">
        <f t="shared" si="2"/>
        <v>0</v>
      </c>
    </row>
    <row r="26" spans="1:11" s="49" customFormat="1" ht="24.95" customHeight="1" x14ac:dyDescent="0.2">
      <c r="A26" s="25" t="s">
        <v>102</v>
      </c>
      <c r="B26" s="41">
        <v>250</v>
      </c>
      <c r="C26" s="42">
        <f t="shared" si="0"/>
        <v>317.5</v>
      </c>
      <c r="D26" s="28"/>
      <c r="E26" s="43" t="s">
        <v>11</v>
      </c>
      <c r="F26" s="30" t="s">
        <v>353</v>
      </c>
      <c r="G26" s="45">
        <v>20</v>
      </c>
      <c r="H26" s="48">
        <v>5999882425535</v>
      </c>
      <c r="I26" s="47">
        <v>36</v>
      </c>
      <c r="J26" s="41">
        <f t="shared" si="1"/>
        <v>0</v>
      </c>
      <c r="K26" s="41">
        <f t="shared" si="2"/>
        <v>0</v>
      </c>
    </row>
    <row r="27" spans="1:11" s="49" customFormat="1" ht="24.95" customHeight="1" x14ac:dyDescent="0.2">
      <c r="A27" s="25" t="s">
        <v>103</v>
      </c>
      <c r="B27" s="41">
        <v>500</v>
      </c>
      <c r="C27" s="42">
        <v>635</v>
      </c>
      <c r="D27" s="28"/>
      <c r="E27" s="43" t="s">
        <v>11</v>
      </c>
      <c r="F27" s="30" t="s">
        <v>353</v>
      </c>
      <c r="G27" s="45">
        <v>25</v>
      </c>
      <c r="H27" s="48">
        <v>5999884686040</v>
      </c>
      <c r="I27" s="47">
        <v>36</v>
      </c>
      <c r="J27" s="41">
        <f t="shared" si="1"/>
        <v>0</v>
      </c>
      <c r="K27" s="41">
        <f t="shared" si="2"/>
        <v>0</v>
      </c>
    </row>
    <row r="28" spans="1:11" s="49" customFormat="1" ht="24.95" customHeight="1" x14ac:dyDescent="0.2">
      <c r="A28" s="25" t="s">
        <v>185</v>
      </c>
      <c r="B28" s="41">
        <v>250</v>
      </c>
      <c r="C28" s="42">
        <f t="shared" si="0"/>
        <v>317.5</v>
      </c>
      <c r="D28" s="28"/>
      <c r="E28" s="43" t="s">
        <v>11</v>
      </c>
      <c r="F28" s="30" t="s">
        <v>353</v>
      </c>
      <c r="G28" s="45">
        <v>20</v>
      </c>
      <c r="H28" s="48">
        <v>5999882425481</v>
      </c>
      <c r="I28" s="47">
        <v>36</v>
      </c>
      <c r="J28" s="41">
        <f t="shared" si="1"/>
        <v>0</v>
      </c>
      <c r="K28" s="41">
        <f t="shared" si="2"/>
        <v>0</v>
      </c>
    </row>
    <row r="29" spans="1:11" s="49" customFormat="1" ht="24.95" customHeight="1" x14ac:dyDescent="0.2">
      <c r="A29" s="25" t="s">
        <v>104</v>
      </c>
      <c r="B29" s="41">
        <v>250</v>
      </c>
      <c r="C29" s="42">
        <f t="shared" si="0"/>
        <v>317.5</v>
      </c>
      <c r="D29" s="28"/>
      <c r="E29" s="43" t="s">
        <v>11</v>
      </c>
      <c r="F29" s="30" t="s">
        <v>353</v>
      </c>
      <c r="G29" s="45">
        <v>20</v>
      </c>
      <c r="H29" s="46">
        <v>5999882425337</v>
      </c>
      <c r="I29" s="47">
        <v>36</v>
      </c>
      <c r="J29" s="41">
        <f t="shared" si="1"/>
        <v>0</v>
      </c>
      <c r="K29" s="41">
        <f t="shared" si="2"/>
        <v>0</v>
      </c>
    </row>
    <row r="30" spans="1:11" s="49" customFormat="1" ht="24.95" customHeight="1" x14ac:dyDescent="0.2">
      <c r="A30" s="25" t="s">
        <v>105</v>
      </c>
      <c r="B30" s="41">
        <v>500</v>
      </c>
      <c r="C30" s="42">
        <v>635</v>
      </c>
      <c r="D30" s="28"/>
      <c r="E30" s="43" t="s">
        <v>11</v>
      </c>
      <c r="F30" s="30" t="s">
        <v>353</v>
      </c>
      <c r="G30" s="45">
        <v>20</v>
      </c>
      <c r="H30" s="46">
        <v>5999884686057</v>
      </c>
      <c r="I30" s="47">
        <v>36</v>
      </c>
      <c r="J30" s="41">
        <f t="shared" si="1"/>
        <v>0</v>
      </c>
      <c r="K30" s="41">
        <f t="shared" si="2"/>
        <v>0</v>
      </c>
    </row>
    <row r="31" spans="1:11" s="49" customFormat="1" ht="24.95" customHeight="1" x14ac:dyDescent="0.2">
      <c r="A31" s="25" t="s">
        <v>106</v>
      </c>
      <c r="B31" s="41">
        <v>235</v>
      </c>
      <c r="C31" s="42">
        <f t="shared" si="0"/>
        <v>298.45</v>
      </c>
      <c r="D31" s="28"/>
      <c r="E31" s="43" t="s">
        <v>11</v>
      </c>
      <c r="F31" s="30" t="s">
        <v>352</v>
      </c>
      <c r="G31" s="45">
        <v>30</v>
      </c>
      <c r="H31" s="46">
        <v>5999882425344</v>
      </c>
      <c r="I31" s="47">
        <v>36</v>
      </c>
      <c r="J31" s="41">
        <f t="shared" si="1"/>
        <v>0</v>
      </c>
      <c r="K31" s="41">
        <f t="shared" si="2"/>
        <v>0</v>
      </c>
    </row>
    <row r="32" spans="1:11" s="49" customFormat="1" ht="24.95" customHeight="1" x14ac:dyDescent="0.2">
      <c r="A32" s="25" t="s">
        <v>107</v>
      </c>
      <c r="B32" s="41">
        <v>250</v>
      </c>
      <c r="C32" s="42">
        <f t="shared" si="0"/>
        <v>317.5</v>
      </c>
      <c r="D32" s="28"/>
      <c r="E32" s="43" t="s">
        <v>11</v>
      </c>
      <c r="F32" s="30" t="s">
        <v>353</v>
      </c>
      <c r="G32" s="45">
        <v>20</v>
      </c>
      <c r="H32" s="48">
        <v>5999882425399</v>
      </c>
      <c r="I32" s="47">
        <v>36</v>
      </c>
      <c r="J32" s="41">
        <f t="shared" si="1"/>
        <v>0</v>
      </c>
      <c r="K32" s="41">
        <f t="shared" si="2"/>
        <v>0</v>
      </c>
    </row>
    <row r="33" spans="1:11" s="49" customFormat="1" ht="24.95" customHeight="1" x14ac:dyDescent="0.2">
      <c r="A33" s="25" t="s">
        <v>108</v>
      </c>
      <c r="B33" s="41">
        <v>500</v>
      </c>
      <c r="C33" s="42">
        <v>635</v>
      </c>
      <c r="D33" s="28"/>
      <c r="E33" s="43" t="s">
        <v>11</v>
      </c>
      <c r="F33" s="30" t="s">
        <v>353</v>
      </c>
      <c r="G33" s="45">
        <v>10</v>
      </c>
      <c r="H33" s="48">
        <v>5999884686002</v>
      </c>
      <c r="I33" s="47">
        <v>36</v>
      </c>
      <c r="J33" s="41">
        <f t="shared" si="1"/>
        <v>0</v>
      </c>
      <c r="K33" s="41">
        <f t="shared" si="2"/>
        <v>0</v>
      </c>
    </row>
    <row r="34" spans="1:11" s="49" customFormat="1" ht="24.95" customHeight="1" x14ac:dyDescent="0.2">
      <c r="A34" s="25" t="s">
        <v>109</v>
      </c>
      <c r="B34" s="41">
        <v>235</v>
      </c>
      <c r="C34" s="42">
        <f t="shared" si="0"/>
        <v>298.45</v>
      </c>
      <c r="D34" s="28"/>
      <c r="E34" s="43" t="s">
        <v>11</v>
      </c>
      <c r="F34" s="30" t="s">
        <v>352</v>
      </c>
      <c r="G34" s="45">
        <v>20</v>
      </c>
      <c r="H34" s="48">
        <v>5999882425863</v>
      </c>
      <c r="I34" s="47">
        <v>36</v>
      </c>
      <c r="J34" s="41">
        <f t="shared" si="1"/>
        <v>0</v>
      </c>
      <c r="K34" s="41">
        <f t="shared" si="2"/>
        <v>0</v>
      </c>
    </row>
    <row r="35" spans="1:11" s="49" customFormat="1" ht="24.95" customHeight="1" x14ac:dyDescent="0.2">
      <c r="A35" s="154" t="s">
        <v>404</v>
      </c>
      <c r="B35" s="42"/>
      <c r="C35" s="134"/>
      <c r="D35" s="134"/>
      <c r="E35" s="134"/>
      <c r="F35" s="134"/>
      <c r="G35" s="134"/>
      <c r="H35" s="134"/>
      <c r="I35" s="134"/>
      <c r="J35" s="134"/>
      <c r="K35" s="135"/>
    </row>
    <row r="36" spans="1:11" s="49" customFormat="1" ht="24.95" customHeight="1" x14ac:dyDescent="0.2">
      <c r="A36" s="25" t="s">
        <v>110</v>
      </c>
      <c r="B36" s="41">
        <v>315</v>
      </c>
      <c r="C36" s="42">
        <f t="shared" si="0"/>
        <v>400.05</v>
      </c>
      <c r="D36" s="28"/>
      <c r="E36" s="43" t="s">
        <v>11</v>
      </c>
      <c r="F36" s="30" t="s">
        <v>353</v>
      </c>
      <c r="G36" s="45">
        <v>20</v>
      </c>
      <c r="H36" s="48">
        <v>5999884686132</v>
      </c>
      <c r="I36" s="47">
        <v>36</v>
      </c>
      <c r="J36" s="41">
        <f t="shared" si="1"/>
        <v>0</v>
      </c>
      <c r="K36" s="41">
        <f t="shared" si="2"/>
        <v>0</v>
      </c>
    </row>
    <row r="37" spans="1:11" s="49" customFormat="1" ht="24.95" customHeight="1" x14ac:dyDescent="0.2">
      <c r="A37" s="25" t="s">
        <v>111</v>
      </c>
      <c r="B37" s="41">
        <v>315</v>
      </c>
      <c r="C37" s="42">
        <f t="shared" si="0"/>
        <v>400.05</v>
      </c>
      <c r="D37" s="28"/>
      <c r="E37" s="43" t="s">
        <v>11</v>
      </c>
      <c r="F37" s="30" t="s">
        <v>352</v>
      </c>
      <c r="G37" s="45">
        <v>20</v>
      </c>
      <c r="H37" s="48">
        <v>5999884686149</v>
      </c>
      <c r="I37" s="47">
        <v>36</v>
      </c>
      <c r="J37" s="41">
        <f t="shared" si="1"/>
        <v>0</v>
      </c>
      <c r="K37" s="41">
        <f t="shared" si="2"/>
        <v>0</v>
      </c>
    </row>
    <row r="38" spans="1:11" s="49" customFormat="1" ht="24.95" customHeight="1" x14ac:dyDescent="0.2">
      <c r="A38" s="25" t="s">
        <v>112</v>
      </c>
      <c r="B38" s="41">
        <v>315</v>
      </c>
      <c r="C38" s="42">
        <f t="shared" si="0"/>
        <v>400.05</v>
      </c>
      <c r="D38" s="28"/>
      <c r="E38" s="43" t="s">
        <v>11</v>
      </c>
      <c r="F38" s="30" t="s">
        <v>353</v>
      </c>
      <c r="G38" s="45">
        <v>20</v>
      </c>
      <c r="H38" s="48">
        <v>5999884686156</v>
      </c>
      <c r="I38" s="47">
        <v>36</v>
      </c>
      <c r="J38" s="41">
        <f t="shared" si="1"/>
        <v>0</v>
      </c>
      <c r="K38" s="41">
        <f t="shared" si="2"/>
        <v>0</v>
      </c>
    </row>
    <row r="39" spans="1:11" s="49" customFormat="1" ht="24.95" customHeight="1" x14ac:dyDescent="0.2">
      <c r="A39" s="25" t="s">
        <v>113</v>
      </c>
      <c r="B39" s="41">
        <v>315</v>
      </c>
      <c r="C39" s="42">
        <f t="shared" si="0"/>
        <v>400.05</v>
      </c>
      <c r="D39" s="28"/>
      <c r="E39" s="43" t="s">
        <v>11</v>
      </c>
      <c r="F39" s="30" t="s">
        <v>352</v>
      </c>
      <c r="G39" s="45">
        <v>20</v>
      </c>
      <c r="H39" s="48">
        <v>5999884686163</v>
      </c>
      <c r="I39" s="47">
        <v>36</v>
      </c>
      <c r="J39" s="41">
        <f t="shared" si="1"/>
        <v>0</v>
      </c>
      <c r="K39" s="41">
        <f t="shared" si="2"/>
        <v>0</v>
      </c>
    </row>
    <row r="40" spans="1:11" s="49" customFormat="1" ht="24.95" customHeight="1" x14ac:dyDescent="0.2">
      <c r="A40" s="25" t="s">
        <v>114</v>
      </c>
      <c r="B40" s="41">
        <v>315</v>
      </c>
      <c r="C40" s="42">
        <f t="shared" si="0"/>
        <v>400.05</v>
      </c>
      <c r="D40" s="28"/>
      <c r="E40" s="43" t="s">
        <v>11</v>
      </c>
      <c r="F40" s="30" t="s">
        <v>353</v>
      </c>
      <c r="G40" s="45">
        <v>20</v>
      </c>
      <c r="H40" s="48">
        <v>5999884686255</v>
      </c>
      <c r="I40" s="47">
        <v>36</v>
      </c>
      <c r="J40" s="41">
        <f t="shared" si="1"/>
        <v>0</v>
      </c>
      <c r="K40" s="41">
        <f t="shared" si="2"/>
        <v>0</v>
      </c>
    </row>
    <row r="41" spans="1:11" s="49" customFormat="1" ht="24.95" customHeight="1" x14ac:dyDescent="0.2">
      <c r="A41" s="25" t="s">
        <v>115</v>
      </c>
      <c r="B41" s="41">
        <v>315</v>
      </c>
      <c r="C41" s="42">
        <f t="shared" si="0"/>
        <v>400.05</v>
      </c>
      <c r="D41" s="28"/>
      <c r="E41" s="43" t="s">
        <v>11</v>
      </c>
      <c r="F41" s="30" t="s">
        <v>353</v>
      </c>
      <c r="G41" s="45">
        <v>20</v>
      </c>
      <c r="H41" s="48">
        <v>5999884686194</v>
      </c>
      <c r="I41" s="47">
        <v>36</v>
      </c>
      <c r="J41" s="41">
        <f t="shared" si="1"/>
        <v>0</v>
      </c>
      <c r="K41" s="41">
        <f t="shared" si="2"/>
        <v>0</v>
      </c>
    </row>
    <row r="42" spans="1:11" s="49" customFormat="1" ht="24.95" customHeight="1" x14ac:dyDescent="0.2">
      <c r="A42" s="25" t="s">
        <v>116</v>
      </c>
      <c r="B42" s="41">
        <v>315</v>
      </c>
      <c r="C42" s="42">
        <f t="shared" si="0"/>
        <v>400.05</v>
      </c>
      <c r="D42" s="28"/>
      <c r="E42" s="43" t="s">
        <v>11</v>
      </c>
      <c r="F42" s="30" t="s">
        <v>352</v>
      </c>
      <c r="G42" s="45">
        <v>24</v>
      </c>
      <c r="H42" s="48">
        <v>5999884686200</v>
      </c>
      <c r="I42" s="47">
        <v>36</v>
      </c>
      <c r="J42" s="41">
        <f t="shared" si="1"/>
        <v>0</v>
      </c>
      <c r="K42" s="41">
        <f t="shared" si="2"/>
        <v>0</v>
      </c>
    </row>
    <row r="43" spans="1:11" s="49" customFormat="1" ht="24.95" customHeight="1" x14ac:dyDescent="0.2">
      <c r="A43" s="25" t="s">
        <v>117</v>
      </c>
      <c r="B43" s="41">
        <v>315</v>
      </c>
      <c r="C43" s="42">
        <f t="shared" si="0"/>
        <v>400.05</v>
      </c>
      <c r="D43" s="28"/>
      <c r="E43" s="43" t="s">
        <v>11</v>
      </c>
      <c r="F43" s="30" t="s">
        <v>353</v>
      </c>
      <c r="G43" s="45">
        <v>30</v>
      </c>
      <c r="H43" s="48">
        <v>5999884686248</v>
      </c>
      <c r="I43" s="47">
        <v>36</v>
      </c>
      <c r="J43" s="41">
        <f t="shared" si="1"/>
        <v>0</v>
      </c>
      <c r="K43" s="41">
        <f t="shared" si="2"/>
        <v>0</v>
      </c>
    </row>
    <row r="44" spans="1:11" ht="36" x14ac:dyDescent="0.25">
      <c r="A44" s="39" t="s">
        <v>338</v>
      </c>
      <c r="B44" s="22">
        <v>756</v>
      </c>
      <c r="C44" s="31">
        <f t="shared" ref="C44" si="3">B44*1.27</f>
        <v>960.12</v>
      </c>
      <c r="D44" s="40"/>
      <c r="E44" s="32" t="s">
        <v>136</v>
      </c>
      <c r="F44" s="30" t="s">
        <v>352</v>
      </c>
      <c r="G44" s="33">
        <v>1</v>
      </c>
      <c r="H44" s="56" t="s">
        <v>156</v>
      </c>
      <c r="I44" s="35">
        <v>24</v>
      </c>
      <c r="J44" s="22">
        <f t="shared" ref="J44" si="4">B44*D44</f>
        <v>0</v>
      </c>
      <c r="K44" s="22">
        <f t="shared" ref="K44" si="5">C44*D44</f>
        <v>0</v>
      </c>
    </row>
    <row r="45" spans="1:11" s="49" customFormat="1" ht="24.95" customHeight="1" x14ac:dyDescent="0.2">
      <c r="A45" s="154" t="s">
        <v>405</v>
      </c>
      <c r="B45" s="42"/>
      <c r="C45" s="134"/>
      <c r="D45" s="134"/>
      <c r="E45" s="134"/>
      <c r="F45" s="134"/>
      <c r="G45" s="134"/>
      <c r="H45" s="134"/>
      <c r="I45" s="134"/>
      <c r="J45" s="134"/>
      <c r="K45" s="135"/>
    </row>
    <row r="46" spans="1:11" s="49" customFormat="1" ht="24.95" customHeight="1" x14ac:dyDescent="0.2">
      <c r="A46" s="25" t="s">
        <v>118</v>
      </c>
      <c r="B46" s="41">
        <v>485</v>
      </c>
      <c r="C46" s="42">
        <f t="shared" si="0"/>
        <v>615.95000000000005</v>
      </c>
      <c r="D46" s="28"/>
      <c r="E46" s="43" t="s">
        <v>11</v>
      </c>
      <c r="F46" s="30" t="s">
        <v>352</v>
      </c>
      <c r="G46" s="45">
        <v>10</v>
      </c>
      <c r="H46" s="48">
        <v>5999884686736</v>
      </c>
      <c r="I46" s="47">
        <v>24</v>
      </c>
      <c r="J46" s="41">
        <f t="shared" si="1"/>
        <v>0</v>
      </c>
      <c r="K46" s="41">
        <f t="shared" si="2"/>
        <v>0</v>
      </c>
    </row>
    <row r="47" spans="1:11" s="49" customFormat="1" ht="24.95" customHeight="1" x14ac:dyDescent="0.2">
      <c r="A47" s="25" t="s">
        <v>119</v>
      </c>
      <c r="B47" s="41">
        <v>485</v>
      </c>
      <c r="C47" s="42">
        <f t="shared" si="0"/>
        <v>615.95000000000005</v>
      </c>
      <c r="D47" s="28"/>
      <c r="E47" s="43" t="s">
        <v>11</v>
      </c>
      <c r="F47" s="30" t="s">
        <v>352</v>
      </c>
      <c r="G47" s="45">
        <v>10</v>
      </c>
      <c r="H47" s="48">
        <v>5999884686736</v>
      </c>
      <c r="I47" s="47">
        <v>24</v>
      </c>
      <c r="J47" s="41">
        <f t="shared" si="1"/>
        <v>0</v>
      </c>
      <c r="K47" s="41">
        <f t="shared" si="2"/>
        <v>0</v>
      </c>
    </row>
    <row r="48" spans="1:11" s="49" customFormat="1" ht="24.95" customHeight="1" x14ac:dyDescent="0.2">
      <c r="A48" s="25" t="s">
        <v>181</v>
      </c>
      <c r="B48" s="41">
        <v>485</v>
      </c>
      <c r="C48" s="42">
        <f t="shared" si="0"/>
        <v>615.95000000000005</v>
      </c>
      <c r="D48" s="28"/>
      <c r="E48" s="43" t="s">
        <v>11</v>
      </c>
      <c r="F48" s="30" t="s">
        <v>352</v>
      </c>
      <c r="G48" s="45">
        <v>10</v>
      </c>
      <c r="H48" s="48">
        <v>5999884686736</v>
      </c>
      <c r="I48" s="47">
        <v>24</v>
      </c>
      <c r="J48" s="41">
        <f t="shared" si="1"/>
        <v>0</v>
      </c>
      <c r="K48" s="41">
        <f t="shared" si="2"/>
        <v>0</v>
      </c>
    </row>
    <row r="49" spans="1:11" s="49" customFormat="1" ht="24.95" customHeight="1" x14ac:dyDescent="0.2">
      <c r="A49" s="25" t="s">
        <v>182</v>
      </c>
      <c r="B49" s="41">
        <v>485</v>
      </c>
      <c r="C49" s="42">
        <f t="shared" si="0"/>
        <v>615.95000000000005</v>
      </c>
      <c r="D49" s="28"/>
      <c r="E49" s="43" t="s">
        <v>11</v>
      </c>
      <c r="F49" s="30" t="s">
        <v>352</v>
      </c>
      <c r="G49" s="45">
        <v>10</v>
      </c>
      <c r="H49" s="48">
        <v>5999884686736</v>
      </c>
      <c r="I49" s="47">
        <v>24</v>
      </c>
      <c r="J49" s="41">
        <f t="shared" si="1"/>
        <v>0</v>
      </c>
      <c r="K49" s="41">
        <f t="shared" si="2"/>
        <v>0</v>
      </c>
    </row>
    <row r="50" spans="1:11" s="49" customFormat="1" ht="24.95" customHeight="1" x14ac:dyDescent="0.2">
      <c r="A50" s="25" t="s">
        <v>183</v>
      </c>
      <c r="B50" s="41">
        <v>485</v>
      </c>
      <c r="C50" s="42">
        <f t="shared" si="0"/>
        <v>615.95000000000005</v>
      </c>
      <c r="D50" s="28"/>
      <c r="E50" s="43" t="s">
        <v>11</v>
      </c>
      <c r="F50" s="30" t="s">
        <v>352</v>
      </c>
      <c r="G50" s="45">
        <v>10</v>
      </c>
      <c r="H50" s="48">
        <v>5999884686736</v>
      </c>
      <c r="I50" s="47">
        <v>24</v>
      </c>
      <c r="J50" s="41">
        <f t="shared" si="1"/>
        <v>0</v>
      </c>
      <c r="K50" s="41">
        <f t="shared" si="2"/>
        <v>0</v>
      </c>
    </row>
    <row r="51" spans="1:11" s="49" customFormat="1" ht="24.95" customHeight="1" x14ac:dyDescent="0.2">
      <c r="A51" s="25" t="s">
        <v>184</v>
      </c>
      <c r="B51" s="41">
        <v>485</v>
      </c>
      <c r="C51" s="42">
        <f t="shared" si="0"/>
        <v>615.95000000000005</v>
      </c>
      <c r="D51" s="28"/>
      <c r="E51" s="43" t="s">
        <v>11</v>
      </c>
      <c r="F51" s="30" t="s">
        <v>352</v>
      </c>
      <c r="G51" s="45">
        <v>10</v>
      </c>
      <c r="H51" s="48">
        <v>5999884686736</v>
      </c>
      <c r="I51" s="47">
        <v>24</v>
      </c>
      <c r="J51" s="41">
        <f t="shared" si="1"/>
        <v>0</v>
      </c>
      <c r="K51" s="41">
        <f t="shared" si="2"/>
        <v>0</v>
      </c>
    </row>
    <row r="52" spans="1:11" ht="21" customHeight="1" x14ac:dyDescent="0.25">
      <c r="K52" s="136">
        <f>SUM(K7:K51)</f>
        <v>0</v>
      </c>
    </row>
  </sheetData>
  <mergeCells count="2">
    <mergeCell ref="B6:K6"/>
    <mergeCell ref="A1:K4"/>
  </mergeCells>
  <hyperlinks>
    <hyperlink ref="A6" r:id="rId1"/>
    <hyperlink ref="A35" r:id="rId2" display="BIO ALAKOR TÉSZTÁK"/>
    <hyperlink ref="A45" r:id="rId3" display="BIO ŐSBÚZA PRÉMIUM TÉSZTÁK"/>
  </hyperlinks>
  <pageMargins left="0.7" right="0.7" top="0.75" bottom="0.75" header="0.3" footer="0.3"/>
  <pageSetup paperSize="9" orientation="portrait" r:id="rId4"/>
  <drawing r:id="rId5"/>
  <legacyDrawing r:id="rId6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37"/>
  <sheetViews>
    <sheetView workbookViewId="0">
      <selection activeCell="F11" sqref="F11"/>
    </sheetView>
  </sheetViews>
  <sheetFormatPr defaultRowHeight="15" x14ac:dyDescent="0.25"/>
  <cols>
    <col min="1" max="1" width="56.5703125" customWidth="1"/>
    <col min="2" max="2" width="9.5703125" customWidth="1"/>
    <col min="4" max="4" width="11.28515625" customWidth="1"/>
    <col min="6" max="6" width="40.42578125" customWidth="1"/>
    <col min="8" max="8" width="16.140625" customWidth="1"/>
    <col min="10" max="10" width="9.28515625" customWidth="1"/>
    <col min="11" max="11" width="9.85546875" customWidth="1"/>
  </cols>
  <sheetData>
    <row r="1" spans="1:11" x14ac:dyDescent="0.25">
      <c r="A1" s="198"/>
      <c r="B1" s="198"/>
      <c r="C1" s="198"/>
      <c r="D1" s="198"/>
      <c r="E1" s="198"/>
      <c r="F1" s="198"/>
      <c r="G1" s="198"/>
      <c r="H1" s="198"/>
      <c r="I1" s="198"/>
      <c r="J1" s="198"/>
      <c r="K1" s="198"/>
    </row>
    <row r="2" spans="1:11" x14ac:dyDescent="0.25">
      <c r="A2" s="198"/>
      <c r="B2" s="198"/>
      <c r="C2" s="198"/>
      <c r="D2" s="198"/>
      <c r="E2" s="198"/>
      <c r="F2" s="198"/>
      <c r="G2" s="198"/>
      <c r="H2" s="198"/>
      <c r="I2" s="198"/>
      <c r="J2" s="198"/>
      <c r="K2" s="198"/>
    </row>
    <row r="3" spans="1:11" x14ac:dyDescent="0.25">
      <c r="A3" s="198"/>
      <c r="B3" s="198"/>
      <c r="C3" s="198"/>
      <c r="D3" s="198"/>
      <c r="E3" s="198"/>
      <c r="F3" s="198"/>
      <c r="G3" s="198"/>
      <c r="H3" s="198"/>
      <c r="I3" s="198"/>
      <c r="J3" s="198"/>
      <c r="K3" s="198"/>
    </row>
    <row r="4" spans="1:11" ht="99" customHeight="1" thickBot="1" x14ac:dyDescent="0.3">
      <c r="A4" s="198"/>
      <c r="B4" s="198"/>
      <c r="C4" s="198"/>
      <c r="D4" s="198"/>
      <c r="E4" s="198"/>
      <c r="F4" s="198"/>
      <c r="G4" s="198"/>
      <c r="H4" s="198"/>
      <c r="I4" s="198"/>
      <c r="J4" s="198"/>
      <c r="K4" s="198"/>
    </row>
    <row r="5" spans="1:11" ht="52.9" customHeight="1" thickTop="1" x14ac:dyDescent="0.25">
      <c r="A5" s="2" t="s">
        <v>0</v>
      </c>
      <c r="B5" s="3" t="s">
        <v>1</v>
      </c>
      <c r="C5" s="4" t="s">
        <v>2</v>
      </c>
      <c r="D5" s="5" t="s">
        <v>3</v>
      </c>
      <c r="E5" s="6" t="s">
        <v>4</v>
      </c>
      <c r="F5" s="2" t="s">
        <v>348</v>
      </c>
      <c r="G5" s="2" t="s">
        <v>5</v>
      </c>
      <c r="H5" s="2" t="s">
        <v>6</v>
      </c>
      <c r="I5" s="3" t="s">
        <v>7</v>
      </c>
      <c r="J5" s="2" t="s">
        <v>8</v>
      </c>
      <c r="K5" s="2" t="s">
        <v>9</v>
      </c>
    </row>
    <row r="6" spans="1:11" s="58" customFormat="1" ht="24.95" customHeight="1" x14ac:dyDescent="0.25">
      <c r="A6" s="154" t="s">
        <v>339</v>
      </c>
      <c r="B6" s="207"/>
      <c r="C6" s="191"/>
      <c r="D6" s="191"/>
      <c r="E6" s="191"/>
      <c r="F6" s="191"/>
      <c r="G6" s="191"/>
      <c r="H6" s="191"/>
      <c r="I6" s="191"/>
      <c r="J6" s="191"/>
      <c r="K6" s="192"/>
    </row>
    <row r="7" spans="1:11" s="58" customFormat="1" ht="24.95" customHeight="1" x14ac:dyDescent="0.25">
      <c r="A7" s="25" t="s">
        <v>439</v>
      </c>
      <c r="B7" s="41">
        <v>240</v>
      </c>
      <c r="C7" s="163">
        <f t="shared" ref="C7" si="0">B7*1.27</f>
        <v>304.8</v>
      </c>
      <c r="D7" s="28"/>
      <c r="E7" s="43" t="s">
        <v>11</v>
      </c>
      <c r="F7" s="30" t="s">
        <v>440</v>
      </c>
      <c r="G7" s="44">
        <v>20</v>
      </c>
      <c r="H7" s="48">
        <v>5999882425771</v>
      </c>
      <c r="I7" s="47">
        <v>12</v>
      </c>
      <c r="J7" s="41">
        <f t="shared" ref="J7" si="1">B7*D7</f>
        <v>0</v>
      </c>
      <c r="K7" s="41">
        <f t="shared" ref="K7" si="2">C7*D7</f>
        <v>0</v>
      </c>
    </row>
    <row r="8" spans="1:11" s="36" customFormat="1" ht="24.95" customHeight="1" x14ac:dyDescent="0.25">
      <c r="A8" s="25" t="s">
        <v>60</v>
      </c>
      <c r="B8" s="41">
        <v>530</v>
      </c>
      <c r="C8" s="42">
        <f t="shared" ref="C8:C36" si="3">B8*1.18</f>
        <v>625.4</v>
      </c>
      <c r="D8" s="28"/>
      <c r="E8" s="43" t="s">
        <v>11</v>
      </c>
      <c r="F8" s="30" t="s">
        <v>375</v>
      </c>
      <c r="G8" s="44">
        <v>10</v>
      </c>
      <c r="H8" s="48">
        <v>5999882425917</v>
      </c>
      <c r="I8" s="47">
        <v>12</v>
      </c>
      <c r="J8" s="41">
        <f t="shared" ref="J8:J36" si="4">B8*D8</f>
        <v>0</v>
      </c>
      <c r="K8" s="41">
        <f t="shared" ref="K8:K36" si="5">C8*D8</f>
        <v>0</v>
      </c>
    </row>
    <row r="9" spans="1:11" s="36" customFormat="1" ht="24.95" customHeight="1" x14ac:dyDescent="0.25">
      <c r="A9" s="25" t="s">
        <v>66</v>
      </c>
      <c r="B9" s="41">
        <v>540</v>
      </c>
      <c r="C9" s="42">
        <f t="shared" ref="C9:C13" si="6">B9*1.18</f>
        <v>637.19999999999993</v>
      </c>
      <c r="D9" s="28"/>
      <c r="E9" s="43" t="s">
        <v>11</v>
      </c>
      <c r="F9" s="30" t="s">
        <v>376</v>
      </c>
      <c r="G9" s="44">
        <v>8</v>
      </c>
      <c r="H9" s="48">
        <v>5999884686422</v>
      </c>
      <c r="I9" s="47">
        <v>12</v>
      </c>
      <c r="J9" s="41">
        <f t="shared" ref="J9:J20" si="7">B9*D9</f>
        <v>0</v>
      </c>
      <c r="K9" s="41">
        <f t="shared" ref="K9:K20" si="8">C9*D9</f>
        <v>0</v>
      </c>
    </row>
    <row r="10" spans="1:11" s="36" customFormat="1" ht="24.95" customHeight="1" x14ac:dyDescent="0.25">
      <c r="A10" s="25" t="s">
        <v>68</v>
      </c>
      <c r="B10" s="41">
        <v>420</v>
      </c>
      <c r="C10" s="42">
        <f t="shared" si="6"/>
        <v>495.59999999999997</v>
      </c>
      <c r="D10" s="28"/>
      <c r="E10" s="43" t="s">
        <v>11</v>
      </c>
      <c r="F10" s="30" t="s">
        <v>375</v>
      </c>
      <c r="G10" s="44">
        <v>14</v>
      </c>
      <c r="H10" s="48">
        <v>5999882425795</v>
      </c>
      <c r="I10" s="47">
        <v>12</v>
      </c>
      <c r="J10" s="41">
        <f t="shared" si="7"/>
        <v>0</v>
      </c>
      <c r="K10" s="41">
        <f t="shared" si="8"/>
        <v>0</v>
      </c>
    </row>
    <row r="11" spans="1:11" s="36" customFormat="1" ht="24.95" customHeight="1" x14ac:dyDescent="0.25">
      <c r="A11" s="25" t="s">
        <v>69</v>
      </c>
      <c r="B11" s="41">
        <v>655</v>
      </c>
      <c r="C11" s="42">
        <f t="shared" si="6"/>
        <v>772.9</v>
      </c>
      <c r="D11" s="28"/>
      <c r="E11" s="43" t="s">
        <v>11</v>
      </c>
      <c r="F11" s="30" t="s">
        <v>376</v>
      </c>
      <c r="G11" s="44">
        <v>8</v>
      </c>
      <c r="H11" s="48">
        <v>5999882425740</v>
      </c>
      <c r="I11" s="47">
        <v>12</v>
      </c>
      <c r="J11" s="41">
        <f t="shared" si="7"/>
        <v>0</v>
      </c>
      <c r="K11" s="41">
        <f t="shared" si="8"/>
        <v>0</v>
      </c>
    </row>
    <row r="12" spans="1:11" s="36" customFormat="1" ht="24.95" customHeight="1" x14ac:dyDescent="0.25">
      <c r="A12" s="25" t="s">
        <v>75</v>
      </c>
      <c r="B12" s="41">
        <v>500</v>
      </c>
      <c r="C12" s="42">
        <f t="shared" si="6"/>
        <v>590</v>
      </c>
      <c r="D12" s="28"/>
      <c r="E12" s="43" t="s">
        <v>11</v>
      </c>
      <c r="F12" s="30" t="s">
        <v>379</v>
      </c>
      <c r="G12" s="44">
        <v>12</v>
      </c>
      <c r="H12" s="48">
        <v>5999882425849</v>
      </c>
      <c r="I12" s="47">
        <v>12</v>
      </c>
      <c r="J12" s="41">
        <f t="shared" si="7"/>
        <v>0</v>
      </c>
      <c r="K12" s="41">
        <f t="shared" si="8"/>
        <v>0</v>
      </c>
    </row>
    <row r="13" spans="1:11" s="36" customFormat="1" ht="24.95" customHeight="1" x14ac:dyDescent="0.25">
      <c r="A13" s="25" t="s">
        <v>76</v>
      </c>
      <c r="B13" s="41">
        <v>320</v>
      </c>
      <c r="C13" s="42">
        <f t="shared" si="6"/>
        <v>377.59999999999997</v>
      </c>
      <c r="D13" s="28"/>
      <c r="E13" s="43" t="s">
        <v>11</v>
      </c>
      <c r="F13" s="30" t="s">
        <v>379</v>
      </c>
      <c r="G13" s="44">
        <v>12</v>
      </c>
      <c r="H13" s="48">
        <v>5999882425825</v>
      </c>
      <c r="I13" s="47">
        <v>12</v>
      </c>
      <c r="J13" s="41">
        <f t="shared" si="7"/>
        <v>0</v>
      </c>
      <c r="K13" s="41">
        <f t="shared" si="8"/>
        <v>0</v>
      </c>
    </row>
    <row r="14" spans="1:11" s="36" customFormat="1" ht="24.95" customHeight="1" x14ac:dyDescent="0.25">
      <c r="A14" s="25" t="s">
        <v>77</v>
      </c>
      <c r="B14" s="41">
        <v>240</v>
      </c>
      <c r="C14" s="42">
        <f t="shared" ref="C14:C20" si="9">B14*1.27</f>
        <v>304.8</v>
      </c>
      <c r="D14" s="28"/>
      <c r="E14" s="43" t="s">
        <v>11</v>
      </c>
      <c r="F14" s="30" t="s">
        <v>372</v>
      </c>
      <c r="G14" s="44">
        <v>20</v>
      </c>
      <c r="H14" s="48">
        <v>5999882425771</v>
      </c>
      <c r="I14" s="47">
        <v>12</v>
      </c>
      <c r="J14" s="41">
        <f t="shared" si="7"/>
        <v>0</v>
      </c>
      <c r="K14" s="41">
        <f t="shared" si="8"/>
        <v>0</v>
      </c>
    </row>
    <row r="15" spans="1:11" s="36" customFormat="1" ht="24.95" customHeight="1" x14ac:dyDescent="0.25">
      <c r="A15" s="25" t="s">
        <v>78</v>
      </c>
      <c r="B15" s="41">
        <v>280</v>
      </c>
      <c r="C15" s="42">
        <f t="shared" si="9"/>
        <v>355.6</v>
      </c>
      <c r="D15" s="28"/>
      <c r="E15" s="43" t="s">
        <v>11</v>
      </c>
      <c r="F15" s="30" t="s">
        <v>372</v>
      </c>
      <c r="G15" s="44">
        <v>20</v>
      </c>
      <c r="H15" s="48">
        <v>5999884686170</v>
      </c>
      <c r="I15" s="47">
        <v>12</v>
      </c>
      <c r="J15" s="41">
        <f t="shared" si="7"/>
        <v>0</v>
      </c>
      <c r="K15" s="41">
        <f t="shared" si="8"/>
        <v>0</v>
      </c>
    </row>
    <row r="16" spans="1:11" s="36" customFormat="1" ht="24.95" customHeight="1" x14ac:dyDescent="0.25">
      <c r="A16" s="25" t="s">
        <v>81</v>
      </c>
      <c r="B16" s="41">
        <v>195</v>
      </c>
      <c r="C16" s="42">
        <f t="shared" ref="C16" si="10">B16*1.27</f>
        <v>247.65</v>
      </c>
      <c r="D16" s="28"/>
      <c r="E16" s="43" t="s">
        <v>11</v>
      </c>
      <c r="F16" s="30" t="s">
        <v>372</v>
      </c>
      <c r="G16" s="44">
        <v>20</v>
      </c>
      <c r="H16" s="48" t="s">
        <v>21</v>
      </c>
      <c r="I16" s="47">
        <v>9</v>
      </c>
      <c r="J16" s="41">
        <f t="shared" ref="J16" si="11">B16*D16</f>
        <v>0</v>
      </c>
      <c r="K16" s="41">
        <f t="shared" ref="K16" si="12">C16*D16</f>
        <v>0</v>
      </c>
    </row>
    <row r="17" spans="1:11" s="36" customFormat="1" ht="24.95" customHeight="1" x14ac:dyDescent="0.25">
      <c r="A17" s="25" t="s">
        <v>79</v>
      </c>
      <c r="B17" s="41">
        <v>460</v>
      </c>
      <c r="C17" s="42">
        <f t="shared" si="9"/>
        <v>584.20000000000005</v>
      </c>
      <c r="D17" s="28"/>
      <c r="E17" s="43" t="s">
        <v>11</v>
      </c>
      <c r="F17" s="30" t="s">
        <v>372</v>
      </c>
      <c r="G17" s="44">
        <v>12</v>
      </c>
      <c r="H17" s="48">
        <v>5999882425764</v>
      </c>
      <c r="I17" s="47">
        <v>12</v>
      </c>
      <c r="J17" s="41">
        <f t="shared" si="7"/>
        <v>0</v>
      </c>
      <c r="K17" s="41">
        <f t="shared" si="8"/>
        <v>0</v>
      </c>
    </row>
    <row r="18" spans="1:11" s="36" customFormat="1" ht="24.95" customHeight="1" x14ac:dyDescent="0.25">
      <c r="A18" s="25" t="s">
        <v>80</v>
      </c>
      <c r="B18" s="41">
        <v>460</v>
      </c>
      <c r="C18" s="42">
        <f t="shared" si="9"/>
        <v>584.20000000000005</v>
      </c>
      <c r="D18" s="28"/>
      <c r="E18" s="43" t="s">
        <v>11</v>
      </c>
      <c r="F18" s="30" t="s">
        <v>372</v>
      </c>
      <c r="G18" s="44">
        <v>12</v>
      </c>
      <c r="H18" s="48">
        <v>5999882425986</v>
      </c>
      <c r="I18" s="47">
        <v>12</v>
      </c>
      <c r="J18" s="41">
        <f t="shared" si="7"/>
        <v>0</v>
      </c>
      <c r="K18" s="41">
        <f t="shared" si="8"/>
        <v>0</v>
      </c>
    </row>
    <row r="19" spans="1:11" s="36" customFormat="1" ht="24.95" customHeight="1" x14ac:dyDescent="0.25">
      <c r="A19" s="25" t="s">
        <v>82</v>
      </c>
      <c r="B19" s="41">
        <v>310</v>
      </c>
      <c r="C19" s="42">
        <f t="shared" si="9"/>
        <v>393.7</v>
      </c>
      <c r="D19" s="28"/>
      <c r="E19" s="43" t="s">
        <v>11</v>
      </c>
      <c r="F19" s="30" t="s">
        <v>372</v>
      </c>
      <c r="G19" s="44">
        <v>10</v>
      </c>
      <c r="H19" s="48">
        <v>5999884686415</v>
      </c>
      <c r="I19" s="47">
        <v>12</v>
      </c>
      <c r="J19" s="41">
        <f t="shared" si="7"/>
        <v>0</v>
      </c>
      <c r="K19" s="41">
        <f t="shared" si="8"/>
        <v>0</v>
      </c>
    </row>
    <row r="20" spans="1:11" s="36" customFormat="1" ht="24.95" customHeight="1" x14ac:dyDescent="0.25">
      <c r="A20" s="25" t="s">
        <v>83</v>
      </c>
      <c r="B20" s="41">
        <v>415</v>
      </c>
      <c r="C20" s="42">
        <f t="shared" si="9"/>
        <v>527.04999999999995</v>
      </c>
      <c r="D20" s="28"/>
      <c r="E20" s="43" t="s">
        <v>11</v>
      </c>
      <c r="F20" s="30" t="s">
        <v>372</v>
      </c>
      <c r="G20" s="44">
        <v>12</v>
      </c>
      <c r="H20" s="48">
        <v>5999882425412</v>
      </c>
      <c r="I20" s="47">
        <v>12</v>
      </c>
      <c r="J20" s="41">
        <f t="shared" si="7"/>
        <v>0</v>
      </c>
      <c r="K20" s="41">
        <f t="shared" si="8"/>
        <v>0</v>
      </c>
    </row>
    <row r="21" spans="1:11" s="36" customFormat="1" ht="24.95" customHeight="1" x14ac:dyDescent="0.25">
      <c r="A21" s="154" t="s">
        <v>408</v>
      </c>
      <c r="B21" s="204"/>
      <c r="C21" s="205"/>
      <c r="D21" s="205"/>
      <c r="E21" s="205"/>
      <c r="F21" s="205"/>
      <c r="G21" s="205"/>
      <c r="H21" s="205"/>
      <c r="I21" s="205"/>
      <c r="J21" s="205"/>
      <c r="K21" s="206"/>
    </row>
    <row r="22" spans="1:11" s="36" customFormat="1" ht="24.95" customHeight="1" x14ac:dyDescent="0.25">
      <c r="A22" s="25" t="s">
        <v>63</v>
      </c>
      <c r="B22" s="41">
        <v>880</v>
      </c>
      <c r="C22" s="42">
        <f>B22*1.18</f>
        <v>1038.3999999999999</v>
      </c>
      <c r="D22" s="28"/>
      <c r="E22" s="43" t="s">
        <v>11</v>
      </c>
      <c r="F22" s="30" t="s">
        <v>380</v>
      </c>
      <c r="G22" s="44">
        <v>12</v>
      </c>
      <c r="H22" s="48">
        <v>5999882425962</v>
      </c>
      <c r="I22" s="47">
        <v>12</v>
      </c>
      <c r="J22" s="41">
        <f t="shared" si="4"/>
        <v>0</v>
      </c>
      <c r="K22" s="41">
        <f t="shared" si="5"/>
        <v>0</v>
      </c>
    </row>
    <row r="23" spans="1:11" s="36" customFormat="1" ht="24.95" customHeight="1" x14ac:dyDescent="0.25">
      <c r="A23" s="25" t="s">
        <v>64</v>
      </c>
      <c r="B23" s="41">
        <v>635</v>
      </c>
      <c r="C23" s="42">
        <f>B23*1.18</f>
        <v>749.3</v>
      </c>
      <c r="D23" s="28"/>
      <c r="E23" s="43" t="s">
        <v>11</v>
      </c>
      <c r="F23" s="30" t="s">
        <v>375</v>
      </c>
      <c r="G23" s="44">
        <v>12</v>
      </c>
      <c r="H23" s="48">
        <v>5902578004686</v>
      </c>
      <c r="I23" s="47">
        <v>12</v>
      </c>
      <c r="J23" s="41">
        <f t="shared" si="4"/>
        <v>0</v>
      </c>
      <c r="K23" s="41">
        <f t="shared" si="5"/>
        <v>0</v>
      </c>
    </row>
    <row r="24" spans="1:11" s="36" customFormat="1" ht="24.95" customHeight="1" x14ac:dyDescent="0.25">
      <c r="A24" s="25" t="s">
        <v>65</v>
      </c>
      <c r="B24" s="41">
        <v>630</v>
      </c>
      <c r="C24" s="42">
        <f>B24*1.18</f>
        <v>743.4</v>
      </c>
      <c r="D24" s="28"/>
      <c r="E24" s="43" t="s">
        <v>11</v>
      </c>
      <c r="F24" s="30" t="s">
        <v>375</v>
      </c>
      <c r="G24" s="44">
        <v>12</v>
      </c>
      <c r="H24" s="48">
        <v>5999884686538</v>
      </c>
      <c r="I24" s="47">
        <v>12</v>
      </c>
      <c r="J24" s="41">
        <f>B24*D24</f>
        <v>0</v>
      </c>
      <c r="K24" s="41">
        <f>C24*D24</f>
        <v>0</v>
      </c>
    </row>
    <row r="25" spans="1:11" s="36" customFormat="1" ht="24.95" customHeight="1" x14ac:dyDescent="0.25">
      <c r="A25" s="25" t="s">
        <v>62</v>
      </c>
      <c r="B25" s="41">
        <v>670</v>
      </c>
      <c r="C25" s="42">
        <f t="shared" ref="C25" si="13">B25*1.18</f>
        <v>790.59999999999991</v>
      </c>
      <c r="D25" s="28"/>
      <c r="E25" s="43" t="s">
        <v>11</v>
      </c>
      <c r="F25" s="30" t="s">
        <v>375</v>
      </c>
      <c r="G25" s="44">
        <v>10</v>
      </c>
      <c r="H25" s="48">
        <v>5999882425689</v>
      </c>
      <c r="I25" s="47">
        <v>12</v>
      </c>
      <c r="J25" s="41">
        <f t="shared" ref="J25" si="14">B25*D25</f>
        <v>0</v>
      </c>
      <c r="K25" s="41">
        <f t="shared" ref="K25" si="15">C25*D25</f>
        <v>0</v>
      </c>
    </row>
    <row r="26" spans="1:11" s="36" customFormat="1" ht="24.95" customHeight="1" x14ac:dyDescent="0.25">
      <c r="A26" s="25" t="s">
        <v>67</v>
      </c>
      <c r="B26" s="41">
        <v>645</v>
      </c>
      <c r="C26" s="42">
        <f t="shared" si="3"/>
        <v>761.09999999999991</v>
      </c>
      <c r="D26" s="28"/>
      <c r="E26" s="43" t="s">
        <v>11</v>
      </c>
      <c r="F26" s="30" t="s">
        <v>375</v>
      </c>
      <c r="G26" s="44">
        <v>8</v>
      </c>
      <c r="H26" s="48">
        <v>5999884686439</v>
      </c>
      <c r="I26" s="47">
        <v>12</v>
      </c>
      <c r="J26" s="41">
        <f t="shared" si="4"/>
        <v>0</v>
      </c>
      <c r="K26" s="41">
        <f t="shared" si="5"/>
        <v>0</v>
      </c>
    </row>
    <row r="27" spans="1:11" s="36" customFormat="1" ht="24.95" customHeight="1" x14ac:dyDescent="0.25">
      <c r="A27" s="25" t="s">
        <v>61</v>
      </c>
      <c r="B27" s="41">
        <v>620</v>
      </c>
      <c r="C27" s="42">
        <f t="shared" ref="C27:C28" si="16">B27*1.18</f>
        <v>731.59999999999991</v>
      </c>
      <c r="D27" s="28"/>
      <c r="E27" s="43" t="s">
        <v>11</v>
      </c>
      <c r="F27" s="30" t="s">
        <v>375</v>
      </c>
      <c r="G27" s="44">
        <v>10</v>
      </c>
      <c r="H27" s="48">
        <v>5999882425672</v>
      </c>
      <c r="I27" s="47">
        <v>12</v>
      </c>
      <c r="J27" s="41">
        <f t="shared" ref="J27:J28" si="17">B27*D27</f>
        <v>0</v>
      </c>
      <c r="K27" s="41">
        <f t="shared" ref="K27:K28" si="18">C27*D27</f>
        <v>0</v>
      </c>
    </row>
    <row r="28" spans="1:11" s="36" customFormat="1" ht="24.95" customHeight="1" x14ac:dyDescent="0.25">
      <c r="A28" s="25" t="s">
        <v>186</v>
      </c>
      <c r="B28" s="41">
        <v>605</v>
      </c>
      <c r="C28" s="42">
        <f t="shared" si="16"/>
        <v>713.9</v>
      </c>
      <c r="D28" s="28"/>
      <c r="E28" s="43" t="s">
        <v>11</v>
      </c>
      <c r="F28" s="30" t="s">
        <v>375</v>
      </c>
      <c r="G28" s="44">
        <v>10</v>
      </c>
      <c r="H28" s="48">
        <v>5999882425924</v>
      </c>
      <c r="I28" s="47">
        <v>12</v>
      </c>
      <c r="J28" s="41">
        <f t="shared" si="17"/>
        <v>0</v>
      </c>
      <c r="K28" s="41">
        <f t="shared" si="18"/>
        <v>0</v>
      </c>
    </row>
    <row r="29" spans="1:11" s="36" customFormat="1" ht="24.95" customHeight="1" x14ac:dyDescent="0.25">
      <c r="A29" s="25" t="s">
        <v>70</v>
      </c>
      <c r="B29" s="41">
        <v>760</v>
      </c>
      <c r="C29" s="42">
        <f t="shared" si="3"/>
        <v>896.8</v>
      </c>
      <c r="D29" s="28"/>
      <c r="E29" s="43" t="s">
        <v>11</v>
      </c>
      <c r="F29" s="30" t="s">
        <v>379</v>
      </c>
      <c r="G29" s="44">
        <v>10</v>
      </c>
      <c r="H29" s="48">
        <v>5999882425757</v>
      </c>
      <c r="I29" s="47">
        <v>12</v>
      </c>
      <c r="J29" s="41">
        <f t="shared" si="4"/>
        <v>0</v>
      </c>
      <c r="K29" s="41">
        <f t="shared" si="5"/>
        <v>0</v>
      </c>
    </row>
    <row r="30" spans="1:11" s="36" customFormat="1" ht="24.95" customHeight="1" x14ac:dyDescent="0.25">
      <c r="A30" s="25" t="s">
        <v>71</v>
      </c>
      <c r="B30" s="41">
        <v>780</v>
      </c>
      <c r="C30" s="42">
        <f t="shared" si="3"/>
        <v>920.4</v>
      </c>
      <c r="D30" s="28"/>
      <c r="E30" s="43" t="s">
        <v>11</v>
      </c>
      <c r="F30" s="30" t="s">
        <v>379</v>
      </c>
      <c r="G30" s="44">
        <v>10</v>
      </c>
      <c r="H30" s="48">
        <v>5999884686446</v>
      </c>
      <c r="I30" s="47">
        <v>12</v>
      </c>
      <c r="J30" s="41">
        <f t="shared" si="4"/>
        <v>0</v>
      </c>
      <c r="K30" s="41">
        <f t="shared" si="5"/>
        <v>0</v>
      </c>
    </row>
    <row r="31" spans="1:11" s="36" customFormat="1" ht="24.95" customHeight="1" x14ac:dyDescent="0.25">
      <c r="A31" s="26" t="s">
        <v>340</v>
      </c>
      <c r="B31" s="41">
        <v>560</v>
      </c>
      <c r="C31" s="42">
        <f t="shared" si="3"/>
        <v>660.8</v>
      </c>
      <c r="D31" s="28"/>
      <c r="E31" s="43" t="s">
        <v>11</v>
      </c>
      <c r="F31" s="30" t="s">
        <v>379</v>
      </c>
      <c r="G31" s="44">
        <v>12</v>
      </c>
      <c r="H31" s="48">
        <v>5902578002743</v>
      </c>
      <c r="I31" s="47">
        <v>12</v>
      </c>
      <c r="J31" s="41">
        <f t="shared" si="4"/>
        <v>0</v>
      </c>
      <c r="K31" s="41">
        <f t="shared" si="5"/>
        <v>0</v>
      </c>
    </row>
    <row r="32" spans="1:11" s="36" customFormat="1" ht="24.95" customHeight="1" x14ac:dyDescent="0.25">
      <c r="A32" s="25" t="s">
        <v>187</v>
      </c>
      <c r="B32" s="41">
        <v>725</v>
      </c>
      <c r="C32" s="42">
        <f t="shared" si="3"/>
        <v>855.5</v>
      </c>
      <c r="D32" s="28"/>
      <c r="E32" s="43" t="s">
        <v>11</v>
      </c>
      <c r="F32" s="30" t="s">
        <v>375</v>
      </c>
      <c r="G32" s="44">
        <v>10</v>
      </c>
      <c r="H32" s="48">
        <v>5999884686521</v>
      </c>
      <c r="I32" s="47">
        <v>12</v>
      </c>
      <c r="J32" s="41">
        <f t="shared" si="4"/>
        <v>0</v>
      </c>
      <c r="K32" s="41">
        <f t="shared" si="5"/>
        <v>0</v>
      </c>
    </row>
    <row r="33" spans="1:11" s="36" customFormat="1" ht="24.95" customHeight="1" x14ac:dyDescent="0.25">
      <c r="A33" s="25" t="s">
        <v>72</v>
      </c>
      <c r="B33" s="41">
        <v>725</v>
      </c>
      <c r="C33" s="42">
        <f t="shared" si="3"/>
        <v>855.5</v>
      </c>
      <c r="D33" s="28"/>
      <c r="E33" s="43" t="s">
        <v>11</v>
      </c>
      <c r="F33" s="30" t="s">
        <v>375</v>
      </c>
      <c r="G33" s="44">
        <v>10</v>
      </c>
      <c r="H33" s="48">
        <v>5999884686514</v>
      </c>
      <c r="I33" s="47">
        <v>12</v>
      </c>
      <c r="J33" s="41">
        <f t="shared" si="4"/>
        <v>0</v>
      </c>
      <c r="K33" s="41">
        <f t="shared" si="5"/>
        <v>0</v>
      </c>
    </row>
    <row r="34" spans="1:11" s="36" customFormat="1" ht="24.95" customHeight="1" x14ac:dyDescent="0.25">
      <c r="A34" s="25" t="s">
        <v>73</v>
      </c>
      <c r="B34" s="41">
        <v>510</v>
      </c>
      <c r="C34" s="42">
        <f>B34*1.18</f>
        <v>601.79999999999995</v>
      </c>
      <c r="D34" s="28"/>
      <c r="E34" s="43" t="s">
        <v>11</v>
      </c>
      <c r="F34" s="30" t="s">
        <v>380</v>
      </c>
      <c r="G34" s="44">
        <v>12</v>
      </c>
      <c r="H34" s="48">
        <v>5999882425429</v>
      </c>
      <c r="I34" s="47">
        <v>12</v>
      </c>
      <c r="J34" s="41">
        <f>B34*D34</f>
        <v>0</v>
      </c>
      <c r="K34" s="41">
        <f>C34*D34</f>
        <v>0</v>
      </c>
    </row>
    <row r="35" spans="1:11" s="36" customFormat="1" ht="24.95" customHeight="1" x14ac:dyDescent="0.25">
      <c r="A35" s="25" t="s">
        <v>74</v>
      </c>
      <c r="B35" s="41">
        <v>530</v>
      </c>
      <c r="C35" s="42">
        <f>B35*1.18</f>
        <v>625.4</v>
      </c>
      <c r="D35" s="28"/>
      <c r="E35" s="43" t="s">
        <v>11</v>
      </c>
      <c r="F35" s="30" t="s">
        <v>375</v>
      </c>
      <c r="G35" s="44">
        <v>12</v>
      </c>
      <c r="H35" s="48">
        <v>5902578005812</v>
      </c>
      <c r="I35" s="47">
        <v>12</v>
      </c>
      <c r="J35" s="41">
        <f>B35*D35</f>
        <v>0</v>
      </c>
      <c r="K35" s="41">
        <f>C35*D35</f>
        <v>0</v>
      </c>
    </row>
    <row r="36" spans="1:11" s="36" customFormat="1" ht="24.95" customHeight="1" x14ac:dyDescent="0.25">
      <c r="A36" s="25" t="s">
        <v>188</v>
      </c>
      <c r="B36" s="41">
        <v>215</v>
      </c>
      <c r="C36" s="42">
        <f t="shared" si="3"/>
        <v>253.7</v>
      </c>
      <c r="D36" s="28"/>
      <c r="E36" s="43" t="s">
        <v>11</v>
      </c>
      <c r="F36" s="30" t="s">
        <v>379</v>
      </c>
      <c r="G36" s="44">
        <v>10</v>
      </c>
      <c r="H36" s="48">
        <v>5999884686408</v>
      </c>
      <c r="I36" s="47">
        <v>12</v>
      </c>
      <c r="J36" s="41">
        <f t="shared" si="4"/>
        <v>0</v>
      </c>
      <c r="K36" s="41">
        <f t="shared" si="5"/>
        <v>0</v>
      </c>
    </row>
    <row r="37" spans="1:11" x14ac:dyDescent="0.25">
      <c r="K37" s="1">
        <f>SUM(K6:K36)</f>
        <v>0</v>
      </c>
    </row>
  </sheetData>
  <mergeCells count="3">
    <mergeCell ref="B21:K21"/>
    <mergeCell ref="B6:K6"/>
    <mergeCell ref="A1:K4"/>
  </mergeCells>
  <hyperlinks>
    <hyperlink ref="A6" r:id="rId1"/>
    <hyperlink ref="A21" r:id="rId2" display="ÍZESÍTETT TERMÉKEK"/>
  </hyperlinks>
  <pageMargins left="0.7" right="0.7" top="0.75" bottom="0.75" header="0.3" footer="0.3"/>
  <pageSetup paperSize="9" orientation="portrait" r:id="rId3"/>
  <drawing r:id="rId4"/>
  <legacy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48"/>
  <sheetViews>
    <sheetView topLeftCell="A20" zoomScaleNormal="100" workbookViewId="0">
      <selection activeCell="D20" sqref="D20"/>
    </sheetView>
  </sheetViews>
  <sheetFormatPr defaultRowHeight="15" x14ac:dyDescent="0.25"/>
  <cols>
    <col min="1" max="1" width="58.7109375" customWidth="1"/>
    <col min="2" max="3" width="9.28515625" bestFit="1" customWidth="1"/>
    <col min="4" max="4" width="11.7109375" customWidth="1"/>
    <col min="6" max="6" width="40.42578125" customWidth="1"/>
    <col min="7" max="7" width="9.28515625" bestFit="1" customWidth="1"/>
    <col min="8" max="8" width="15.85546875" bestFit="1" customWidth="1"/>
    <col min="9" max="11" width="9.28515625" bestFit="1" customWidth="1"/>
  </cols>
  <sheetData>
    <row r="1" spans="1:11" x14ac:dyDescent="0.25">
      <c r="A1" s="198"/>
      <c r="B1" s="198"/>
      <c r="C1" s="198"/>
      <c r="D1" s="198"/>
      <c r="E1" s="198"/>
      <c r="F1" s="198"/>
      <c r="G1" s="198"/>
      <c r="H1" s="198"/>
      <c r="I1" s="198"/>
      <c r="J1" s="198"/>
      <c r="K1" s="198"/>
    </row>
    <row r="2" spans="1:11" x14ac:dyDescent="0.25">
      <c r="A2" s="198"/>
      <c r="B2" s="198"/>
      <c r="C2" s="198"/>
      <c r="D2" s="198"/>
      <c r="E2" s="198"/>
      <c r="F2" s="198"/>
      <c r="G2" s="198"/>
      <c r="H2" s="198"/>
      <c r="I2" s="198"/>
      <c r="J2" s="198"/>
      <c r="K2" s="198"/>
    </row>
    <row r="3" spans="1:11" x14ac:dyDescent="0.25">
      <c r="A3" s="198"/>
      <c r="B3" s="198"/>
      <c r="C3" s="198"/>
      <c r="D3" s="198"/>
      <c r="E3" s="198"/>
      <c r="F3" s="198"/>
      <c r="G3" s="198"/>
      <c r="H3" s="198"/>
      <c r="I3" s="198"/>
      <c r="J3" s="198"/>
      <c r="K3" s="198"/>
    </row>
    <row r="4" spans="1:11" ht="88.5" customHeight="1" thickBot="1" x14ac:dyDescent="0.3">
      <c r="A4" s="198"/>
      <c r="B4" s="198"/>
      <c r="C4" s="198"/>
      <c r="D4" s="198"/>
      <c r="E4" s="198"/>
      <c r="F4" s="198"/>
      <c r="G4" s="198"/>
      <c r="H4" s="198"/>
      <c r="I4" s="198"/>
      <c r="J4" s="198"/>
      <c r="K4" s="198"/>
    </row>
    <row r="5" spans="1:11" ht="52.15" customHeight="1" thickTop="1" x14ac:dyDescent="0.25">
      <c r="A5" s="50" t="s">
        <v>0</v>
      </c>
      <c r="B5" s="51" t="s">
        <v>1</v>
      </c>
      <c r="C5" s="52" t="s">
        <v>2</v>
      </c>
      <c r="D5" s="53" t="s">
        <v>3</v>
      </c>
      <c r="E5" s="54" t="s">
        <v>4</v>
      </c>
      <c r="F5" s="160" t="s">
        <v>348</v>
      </c>
      <c r="G5" s="50" t="s">
        <v>5</v>
      </c>
      <c r="H5" s="50" t="s">
        <v>6</v>
      </c>
      <c r="I5" s="51" t="s">
        <v>7</v>
      </c>
      <c r="J5" s="50" t="s">
        <v>8</v>
      </c>
      <c r="K5" s="50" t="s">
        <v>9</v>
      </c>
    </row>
    <row r="6" spans="1:11" s="137" customFormat="1" ht="24.95" customHeight="1" x14ac:dyDescent="0.25">
      <c r="A6" s="154" t="s">
        <v>413</v>
      </c>
      <c r="B6" s="190"/>
      <c r="C6" s="191"/>
      <c r="D6" s="191"/>
      <c r="E6" s="191"/>
      <c r="F6" s="191"/>
      <c r="G6" s="191"/>
      <c r="H6" s="191"/>
      <c r="I6" s="191"/>
      <c r="J6" s="191"/>
      <c r="K6" s="192"/>
    </row>
    <row r="7" spans="1:11" ht="24.95" customHeight="1" x14ac:dyDescent="0.25">
      <c r="A7" s="25" t="s">
        <v>120</v>
      </c>
      <c r="B7" s="22">
        <v>700</v>
      </c>
      <c r="C7" s="31">
        <f t="shared" ref="C7:C24" si="0">B7*1.27</f>
        <v>889</v>
      </c>
      <c r="D7" s="40"/>
      <c r="E7" s="32" t="s">
        <v>11</v>
      </c>
      <c r="F7" s="30" t="s">
        <v>351</v>
      </c>
      <c r="G7" s="33">
        <v>10</v>
      </c>
      <c r="H7" s="34">
        <v>5999882425108</v>
      </c>
      <c r="I7" s="35">
        <v>6</v>
      </c>
      <c r="J7" s="22">
        <f t="shared" ref="J7:J47" si="1">B7*D7</f>
        <v>0</v>
      </c>
      <c r="K7" s="22">
        <f t="shared" ref="K7:K47" si="2">C7*D7</f>
        <v>0</v>
      </c>
    </row>
    <row r="8" spans="1:11" ht="24.95" customHeight="1" x14ac:dyDescent="0.25">
      <c r="A8" s="25" t="s">
        <v>121</v>
      </c>
      <c r="B8" s="22">
        <v>680</v>
      </c>
      <c r="C8" s="31">
        <f t="shared" si="0"/>
        <v>863.6</v>
      </c>
      <c r="D8" s="40"/>
      <c r="E8" s="32" t="s">
        <v>11</v>
      </c>
      <c r="F8" s="30" t="s">
        <v>375</v>
      </c>
      <c r="G8" s="33">
        <v>10</v>
      </c>
      <c r="H8" s="34">
        <v>5999882425122</v>
      </c>
      <c r="I8" s="35">
        <v>6</v>
      </c>
      <c r="J8" s="22">
        <f t="shared" si="1"/>
        <v>0</v>
      </c>
      <c r="K8" s="22">
        <f t="shared" si="2"/>
        <v>0</v>
      </c>
    </row>
    <row r="9" spans="1:11" ht="24.95" customHeight="1" x14ac:dyDescent="0.25">
      <c r="A9" s="25" t="s">
        <v>122</v>
      </c>
      <c r="B9" s="22">
        <v>610</v>
      </c>
      <c r="C9" s="31">
        <f t="shared" si="0"/>
        <v>774.7</v>
      </c>
      <c r="D9" s="40"/>
      <c r="E9" s="32" t="s">
        <v>11</v>
      </c>
      <c r="F9" s="30" t="s">
        <v>375</v>
      </c>
      <c r="G9" s="33">
        <v>10</v>
      </c>
      <c r="H9" s="34">
        <v>5999882425153</v>
      </c>
      <c r="I9" s="35">
        <v>6</v>
      </c>
      <c r="J9" s="22">
        <f t="shared" si="1"/>
        <v>0</v>
      </c>
      <c r="K9" s="22">
        <f t="shared" si="2"/>
        <v>0</v>
      </c>
    </row>
    <row r="10" spans="1:11" ht="24.95" customHeight="1" x14ac:dyDescent="0.25">
      <c r="A10" s="25" t="s">
        <v>123</v>
      </c>
      <c r="B10" s="22">
        <v>610</v>
      </c>
      <c r="C10" s="31">
        <f t="shared" si="0"/>
        <v>774.7</v>
      </c>
      <c r="D10" s="40"/>
      <c r="E10" s="32" t="s">
        <v>11</v>
      </c>
      <c r="F10" s="30" t="s">
        <v>375</v>
      </c>
      <c r="G10" s="33">
        <v>10</v>
      </c>
      <c r="H10" s="34">
        <v>5999882425191</v>
      </c>
      <c r="I10" s="35">
        <v>6</v>
      </c>
      <c r="J10" s="22">
        <f t="shared" si="1"/>
        <v>0</v>
      </c>
      <c r="K10" s="22">
        <f t="shared" si="2"/>
        <v>0</v>
      </c>
    </row>
    <row r="11" spans="1:11" ht="24.95" customHeight="1" x14ac:dyDescent="0.25">
      <c r="A11" s="25" t="s">
        <v>124</v>
      </c>
      <c r="B11" s="22">
        <v>610</v>
      </c>
      <c r="C11" s="31">
        <f t="shared" si="0"/>
        <v>774.7</v>
      </c>
      <c r="D11" s="40"/>
      <c r="E11" s="32" t="s">
        <v>11</v>
      </c>
      <c r="F11" s="30" t="s">
        <v>375</v>
      </c>
      <c r="G11" s="33">
        <v>10</v>
      </c>
      <c r="H11" s="34">
        <v>5999882425979</v>
      </c>
      <c r="I11" s="35">
        <v>6</v>
      </c>
      <c r="J11" s="22">
        <f t="shared" si="1"/>
        <v>0</v>
      </c>
      <c r="K11" s="22">
        <f t="shared" si="2"/>
        <v>0</v>
      </c>
    </row>
    <row r="12" spans="1:11" ht="24.95" customHeight="1" x14ac:dyDescent="0.25">
      <c r="A12" s="25" t="s">
        <v>125</v>
      </c>
      <c r="B12" s="22">
        <v>725</v>
      </c>
      <c r="C12" s="31">
        <f t="shared" si="0"/>
        <v>920.75</v>
      </c>
      <c r="D12" s="40"/>
      <c r="E12" s="32" t="s">
        <v>11</v>
      </c>
      <c r="F12" s="30" t="s">
        <v>375</v>
      </c>
      <c r="G12" s="33">
        <v>10</v>
      </c>
      <c r="H12" s="34">
        <v>5999882425115</v>
      </c>
      <c r="I12" s="35">
        <v>6</v>
      </c>
      <c r="J12" s="22">
        <f t="shared" si="1"/>
        <v>0</v>
      </c>
      <c r="K12" s="22">
        <f t="shared" si="2"/>
        <v>0</v>
      </c>
    </row>
    <row r="13" spans="1:11" ht="24.95" customHeight="1" x14ac:dyDescent="0.25">
      <c r="A13" s="25" t="s">
        <v>126</v>
      </c>
      <c r="B13" s="22">
        <v>680</v>
      </c>
      <c r="C13" s="31">
        <f t="shared" si="0"/>
        <v>863.6</v>
      </c>
      <c r="D13" s="40"/>
      <c r="E13" s="32" t="s">
        <v>11</v>
      </c>
      <c r="F13" s="30" t="s">
        <v>375</v>
      </c>
      <c r="G13" s="33">
        <v>10</v>
      </c>
      <c r="H13" s="34">
        <v>5999882425498</v>
      </c>
      <c r="I13" s="35">
        <v>6</v>
      </c>
      <c r="J13" s="22">
        <f t="shared" si="1"/>
        <v>0</v>
      </c>
      <c r="K13" s="22">
        <f t="shared" si="2"/>
        <v>0</v>
      </c>
    </row>
    <row r="14" spans="1:11" ht="24.95" customHeight="1" x14ac:dyDescent="0.25">
      <c r="A14" s="25" t="s">
        <v>127</v>
      </c>
      <c r="B14" s="22">
        <v>680</v>
      </c>
      <c r="C14" s="31">
        <f t="shared" si="0"/>
        <v>863.6</v>
      </c>
      <c r="D14" s="40"/>
      <c r="E14" s="32" t="s">
        <v>11</v>
      </c>
      <c r="F14" s="30" t="s">
        <v>351</v>
      </c>
      <c r="G14" s="33">
        <v>10</v>
      </c>
      <c r="H14" s="34">
        <v>5999882425184</v>
      </c>
      <c r="I14" s="35">
        <v>6</v>
      </c>
      <c r="J14" s="22">
        <f t="shared" si="1"/>
        <v>0</v>
      </c>
      <c r="K14" s="22">
        <f t="shared" si="2"/>
        <v>0</v>
      </c>
    </row>
    <row r="15" spans="1:11" ht="24.95" customHeight="1" x14ac:dyDescent="0.25">
      <c r="A15" s="25" t="s">
        <v>128</v>
      </c>
      <c r="B15" s="22">
        <v>710</v>
      </c>
      <c r="C15" s="31">
        <f t="shared" si="0"/>
        <v>901.7</v>
      </c>
      <c r="D15" s="40"/>
      <c r="E15" s="32" t="s">
        <v>11</v>
      </c>
      <c r="F15" s="30" t="s">
        <v>351</v>
      </c>
      <c r="G15" s="33">
        <v>10</v>
      </c>
      <c r="H15" s="34">
        <v>5999882425221</v>
      </c>
      <c r="I15" s="35">
        <v>6</v>
      </c>
      <c r="J15" s="22">
        <f t="shared" si="1"/>
        <v>0</v>
      </c>
      <c r="K15" s="22">
        <f t="shared" si="2"/>
        <v>0</v>
      </c>
    </row>
    <row r="16" spans="1:11" ht="24.95" customHeight="1" x14ac:dyDescent="0.25">
      <c r="A16" s="25" t="s">
        <v>129</v>
      </c>
      <c r="B16" s="22">
        <v>530</v>
      </c>
      <c r="C16" s="31">
        <f t="shared" si="0"/>
        <v>673.1</v>
      </c>
      <c r="D16" s="40"/>
      <c r="E16" s="32" t="s">
        <v>11</v>
      </c>
      <c r="F16" s="30" t="s">
        <v>375</v>
      </c>
      <c r="G16" s="33">
        <v>10</v>
      </c>
      <c r="H16" s="34">
        <v>5999884686330</v>
      </c>
      <c r="I16" s="35">
        <v>3</v>
      </c>
      <c r="J16" s="22">
        <f t="shared" si="1"/>
        <v>0</v>
      </c>
      <c r="K16" s="22">
        <f t="shared" si="2"/>
        <v>0</v>
      </c>
    </row>
    <row r="17" spans="1:11" ht="24.95" customHeight="1" x14ac:dyDescent="0.25">
      <c r="A17" s="25" t="s">
        <v>130</v>
      </c>
      <c r="B17" s="22">
        <v>530</v>
      </c>
      <c r="C17" s="31">
        <f t="shared" si="0"/>
        <v>673.1</v>
      </c>
      <c r="D17" s="40"/>
      <c r="E17" s="32" t="s">
        <v>11</v>
      </c>
      <c r="F17" s="30" t="s">
        <v>375</v>
      </c>
      <c r="G17" s="33">
        <v>10</v>
      </c>
      <c r="H17" s="34">
        <v>5999884686323</v>
      </c>
      <c r="I17" s="35">
        <v>6</v>
      </c>
      <c r="J17" s="22">
        <f t="shared" si="1"/>
        <v>0</v>
      </c>
      <c r="K17" s="22">
        <f t="shared" si="2"/>
        <v>0</v>
      </c>
    </row>
    <row r="18" spans="1:11" ht="24.95" customHeight="1" x14ac:dyDescent="0.25">
      <c r="A18" s="25" t="s">
        <v>131</v>
      </c>
      <c r="B18" s="22">
        <v>530</v>
      </c>
      <c r="C18" s="31">
        <f t="shared" si="0"/>
        <v>673.1</v>
      </c>
      <c r="D18" s="40"/>
      <c r="E18" s="32" t="s">
        <v>11</v>
      </c>
      <c r="F18" s="30" t="s">
        <v>375</v>
      </c>
      <c r="G18" s="33">
        <v>10</v>
      </c>
      <c r="H18" s="34">
        <v>5999882425658</v>
      </c>
      <c r="I18" s="35">
        <v>6</v>
      </c>
      <c r="J18" s="22">
        <f t="shared" si="1"/>
        <v>0</v>
      </c>
      <c r="K18" s="22">
        <f t="shared" si="2"/>
        <v>0</v>
      </c>
    </row>
    <row r="19" spans="1:11" ht="24.95" customHeight="1" x14ac:dyDescent="0.25">
      <c r="A19" s="25" t="s">
        <v>132</v>
      </c>
      <c r="B19" s="22">
        <v>700</v>
      </c>
      <c r="C19" s="31">
        <f t="shared" si="0"/>
        <v>889</v>
      </c>
      <c r="D19" s="40"/>
      <c r="E19" s="32" t="s">
        <v>11</v>
      </c>
      <c r="F19" s="30" t="s">
        <v>351</v>
      </c>
      <c r="G19" s="33">
        <v>10</v>
      </c>
      <c r="H19" s="34">
        <v>5999882425085</v>
      </c>
      <c r="I19" s="35">
        <v>6</v>
      </c>
      <c r="J19" s="22">
        <f t="shared" si="1"/>
        <v>0</v>
      </c>
      <c r="K19" s="22">
        <f t="shared" si="2"/>
        <v>0</v>
      </c>
    </row>
    <row r="20" spans="1:11" ht="24.95" customHeight="1" x14ac:dyDescent="0.25">
      <c r="A20" s="25" t="s">
        <v>409</v>
      </c>
      <c r="B20" s="22">
        <v>375</v>
      </c>
      <c r="C20" s="31">
        <f t="shared" si="0"/>
        <v>476.25</v>
      </c>
      <c r="D20" s="40"/>
      <c r="E20" s="32" t="s">
        <v>11</v>
      </c>
      <c r="F20" s="30" t="s">
        <v>375</v>
      </c>
      <c r="G20" s="33">
        <v>10</v>
      </c>
      <c r="H20" s="159">
        <v>5999882425504</v>
      </c>
      <c r="I20" s="35">
        <v>6</v>
      </c>
      <c r="J20" s="22">
        <f t="shared" si="1"/>
        <v>0</v>
      </c>
      <c r="K20" s="22">
        <f t="shared" si="2"/>
        <v>0</v>
      </c>
    </row>
    <row r="21" spans="1:11" ht="24.95" customHeight="1" x14ac:dyDescent="0.25">
      <c r="A21" s="154" t="s">
        <v>410</v>
      </c>
      <c r="B21" s="204"/>
      <c r="C21" s="205"/>
      <c r="D21" s="205"/>
      <c r="E21" s="205"/>
      <c r="F21" s="205"/>
      <c r="G21" s="205"/>
      <c r="H21" s="205"/>
      <c r="I21" s="205"/>
      <c r="J21" s="205"/>
      <c r="K21" s="206"/>
    </row>
    <row r="22" spans="1:11" ht="24.95" customHeight="1" x14ac:dyDescent="0.25">
      <c r="A22" s="25" t="s">
        <v>133</v>
      </c>
      <c r="B22" s="41">
        <v>250</v>
      </c>
      <c r="C22" s="42">
        <f t="shared" si="0"/>
        <v>317.5</v>
      </c>
      <c r="D22" s="28"/>
      <c r="E22" s="43" t="s">
        <v>11</v>
      </c>
      <c r="F22" s="30" t="s">
        <v>381</v>
      </c>
      <c r="G22" s="44">
        <v>14</v>
      </c>
      <c r="H22" s="48">
        <v>5999882425450</v>
      </c>
      <c r="I22" s="47">
        <v>12</v>
      </c>
      <c r="J22" s="41">
        <f t="shared" si="1"/>
        <v>0</v>
      </c>
      <c r="K22" s="41">
        <f t="shared" si="2"/>
        <v>0</v>
      </c>
    </row>
    <row r="23" spans="1:11" ht="24.95" customHeight="1" x14ac:dyDescent="0.25">
      <c r="A23" s="25" t="s">
        <v>134</v>
      </c>
      <c r="B23" s="41">
        <v>335</v>
      </c>
      <c r="C23" s="42">
        <f t="shared" si="0"/>
        <v>425.45</v>
      </c>
      <c r="D23" s="28"/>
      <c r="E23" s="43" t="s">
        <v>11</v>
      </c>
      <c r="F23" s="30" t="s">
        <v>375</v>
      </c>
      <c r="G23" s="44">
        <v>14</v>
      </c>
      <c r="H23" s="48">
        <v>5998016700814</v>
      </c>
      <c r="I23" s="47">
        <v>12</v>
      </c>
      <c r="J23" s="41">
        <f t="shared" si="1"/>
        <v>0</v>
      </c>
      <c r="K23" s="41">
        <f t="shared" si="2"/>
        <v>0</v>
      </c>
    </row>
    <row r="24" spans="1:11" ht="24.95" customHeight="1" x14ac:dyDescent="0.25">
      <c r="A24" s="25" t="s">
        <v>189</v>
      </c>
      <c r="B24" s="41">
        <v>335</v>
      </c>
      <c r="C24" s="42">
        <f t="shared" si="0"/>
        <v>425.45</v>
      </c>
      <c r="D24" s="28"/>
      <c r="E24" s="43" t="s">
        <v>11</v>
      </c>
      <c r="F24" s="30" t="s">
        <v>375</v>
      </c>
      <c r="G24" s="44">
        <v>24</v>
      </c>
      <c r="H24" s="48">
        <v>5999882425146</v>
      </c>
      <c r="I24" s="47">
        <v>12</v>
      </c>
      <c r="J24" s="41">
        <f t="shared" si="1"/>
        <v>0</v>
      </c>
      <c r="K24" s="41">
        <f t="shared" si="2"/>
        <v>0</v>
      </c>
    </row>
    <row r="25" spans="1:11" ht="24.95" customHeight="1" x14ac:dyDescent="0.25">
      <c r="A25" s="25" t="s">
        <v>137</v>
      </c>
      <c r="B25" s="41">
        <v>850</v>
      </c>
      <c r="C25" s="42">
        <f t="shared" ref="C25" si="3">B25*1.18</f>
        <v>1003</v>
      </c>
      <c r="D25" s="28"/>
      <c r="E25" s="43" t="s">
        <v>11</v>
      </c>
      <c r="F25" s="30" t="s">
        <v>375</v>
      </c>
      <c r="G25" s="44">
        <v>10</v>
      </c>
      <c r="H25" s="48">
        <v>5999860345077</v>
      </c>
      <c r="I25" s="47">
        <v>6</v>
      </c>
      <c r="J25" s="41">
        <f t="shared" ref="J25" si="4">B25*D25</f>
        <v>0</v>
      </c>
      <c r="K25" s="41">
        <f t="shared" ref="K25" si="5">C25*D25</f>
        <v>0</v>
      </c>
    </row>
    <row r="26" spans="1:11" ht="24.95" customHeight="1" x14ac:dyDescent="0.25">
      <c r="A26" s="25" t="s">
        <v>190</v>
      </c>
      <c r="B26" s="41">
        <v>510</v>
      </c>
      <c r="C26" s="42">
        <f t="shared" ref="C26:C40" si="6">B26*1.18</f>
        <v>601.79999999999995</v>
      </c>
      <c r="D26" s="28"/>
      <c r="E26" s="43" t="s">
        <v>11</v>
      </c>
      <c r="F26" s="30" t="s">
        <v>382</v>
      </c>
      <c r="G26" s="44">
        <v>40</v>
      </c>
      <c r="H26" s="48">
        <v>5999884686231</v>
      </c>
      <c r="I26" s="47">
        <v>6</v>
      </c>
      <c r="J26" s="41">
        <f t="shared" si="1"/>
        <v>0</v>
      </c>
      <c r="K26" s="41">
        <f t="shared" si="2"/>
        <v>0</v>
      </c>
    </row>
    <row r="27" spans="1:11" ht="24.95" customHeight="1" x14ac:dyDescent="0.25">
      <c r="A27" s="25" t="s">
        <v>191</v>
      </c>
      <c r="B27" s="41">
        <v>540</v>
      </c>
      <c r="C27" s="42">
        <f t="shared" si="6"/>
        <v>637.19999999999993</v>
      </c>
      <c r="D27" s="28"/>
      <c r="E27" s="43" t="s">
        <v>11</v>
      </c>
      <c r="F27" s="30" t="s">
        <v>382</v>
      </c>
      <c r="G27" s="44">
        <v>40</v>
      </c>
      <c r="H27" s="48">
        <v>5999884686477</v>
      </c>
      <c r="I27" s="47">
        <v>6</v>
      </c>
      <c r="J27" s="41">
        <f t="shared" si="1"/>
        <v>0</v>
      </c>
      <c r="K27" s="41">
        <f t="shared" si="2"/>
        <v>0</v>
      </c>
    </row>
    <row r="28" spans="1:11" ht="24.95" customHeight="1" x14ac:dyDescent="0.25">
      <c r="A28" s="154" t="s">
        <v>411</v>
      </c>
      <c r="B28" s="204"/>
      <c r="C28" s="205"/>
      <c r="D28" s="205"/>
      <c r="E28" s="205"/>
      <c r="F28" s="205"/>
      <c r="G28" s="205"/>
      <c r="H28" s="205"/>
      <c r="I28" s="205"/>
      <c r="J28" s="205"/>
      <c r="K28" s="206"/>
    </row>
    <row r="29" spans="1:11" ht="24.95" customHeight="1" x14ac:dyDescent="0.25">
      <c r="A29" s="25" t="s">
        <v>135</v>
      </c>
      <c r="B29" s="41">
        <v>335</v>
      </c>
      <c r="C29" s="42">
        <f t="shared" ref="C29" si="7">B29*1.27</f>
        <v>425.45</v>
      </c>
      <c r="D29" s="28"/>
      <c r="E29" s="43" t="s">
        <v>11</v>
      </c>
      <c r="F29" s="30" t="s">
        <v>375</v>
      </c>
      <c r="G29" s="44">
        <v>12</v>
      </c>
      <c r="H29" s="48">
        <v>5997380350953</v>
      </c>
      <c r="I29" s="47">
        <v>9</v>
      </c>
      <c r="J29" s="41">
        <f t="shared" ref="J29" si="8">B29*D29</f>
        <v>0</v>
      </c>
      <c r="K29" s="41">
        <f t="shared" ref="K29" si="9">C29*D29</f>
        <v>0</v>
      </c>
    </row>
    <row r="30" spans="1:11" ht="24.95" customHeight="1" x14ac:dyDescent="0.25">
      <c r="A30" s="25" t="s">
        <v>138</v>
      </c>
      <c r="B30" s="41">
        <v>800</v>
      </c>
      <c r="C30" s="42">
        <f t="shared" si="6"/>
        <v>944</v>
      </c>
      <c r="D30" s="28"/>
      <c r="E30" s="43" t="s">
        <v>11</v>
      </c>
      <c r="F30" s="30" t="s">
        <v>382</v>
      </c>
      <c r="G30" s="44">
        <v>10</v>
      </c>
      <c r="H30" s="48">
        <v>5999860345008</v>
      </c>
      <c r="I30" s="47">
        <v>6</v>
      </c>
      <c r="J30" s="41">
        <f t="shared" si="1"/>
        <v>0</v>
      </c>
      <c r="K30" s="41">
        <f t="shared" si="2"/>
        <v>0</v>
      </c>
    </row>
    <row r="31" spans="1:11" ht="24.95" customHeight="1" x14ac:dyDescent="0.25">
      <c r="A31" s="25" t="s">
        <v>139</v>
      </c>
      <c r="B31" s="41">
        <v>880</v>
      </c>
      <c r="C31" s="42">
        <f t="shared" si="6"/>
        <v>1038.3999999999999</v>
      </c>
      <c r="D31" s="28"/>
      <c r="E31" s="43" t="s">
        <v>11</v>
      </c>
      <c r="F31" s="30" t="s">
        <v>375</v>
      </c>
      <c r="G31" s="44">
        <v>10</v>
      </c>
      <c r="H31" s="48">
        <v>5999860345022</v>
      </c>
      <c r="I31" s="47">
        <v>6</v>
      </c>
      <c r="J31" s="41">
        <f t="shared" si="1"/>
        <v>0</v>
      </c>
      <c r="K31" s="41">
        <f t="shared" si="2"/>
        <v>0</v>
      </c>
    </row>
    <row r="32" spans="1:11" ht="24.95" customHeight="1" x14ac:dyDescent="0.25">
      <c r="A32" s="25" t="s">
        <v>330</v>
      </c>
      <c r="B32" s="41">
        <v>700</v>
      </c>
      <c r="C32" s="162">
        <f t="shared" ref="C32" si="10">B32*1.18</f>
        <v>826</v>
      </c>
      <c r="D32" s="28"/>
      <c r="E32" s="43" t="s">
        <v>11</v>
      </c>
      <c r="F32" s="30" t="s">
        <v>375</v>
      </c>
      <c r="G32" s="44">
        <v>10</v>
      </c>
      <c r="H32" s="48"/>
      <c r="I32" s="47">
        <v>6</v>
      </c>
      <c r="J32" s="41">
        <f t="shared" ref="J32" si="11">B32*D32</f>
        <v>0</v>
      </c>
      <c r="K32" s="41">
        <f t="shared" ref="K32" si="12">C32*D32</f>
        <v>0</v>
      </c>
    </row>
    <row r="33" spans="1:11" ht="24.95" customHeight="1" x14ac:dyDescent="0.25">
      <c r="A33" s="25" t="s">
        <v>140</v>
      </c>
      <c r="B33" s="41">
        <v>745</v>
      </c>
      <c r="C33" s="42">
        <f t="shared" si="6"/>
        <v>879.09999999999991</v>
      </c>
      <c r="D33" s="28"/>
      <c r="E33" s="43" t="s">
        <v>11</v>
      </c>
      <c r="F33" s="30" t="s">
        <v>375</v>
      </c>
      <c r="G33" s="44">
        <v>10</v>
      </c>
      <c r="H33" s="48">
        <v>5999882425870</v>
      </c>
      <c r="I33" s="47">
        <v>6</v>
      </c>
      <c r="J33" s="41">
        <f t="shared" si="1"/>
        <v>0</v>
      </c>
      <c r="K33" s="41">
        <f t="shared" si="2"/>
        <v>0</v>
      </c>
    </row>
    <row r="34" spans="1:11" ht="24.95" customHeight="1" x14ac:dyDescent="0.25">
      <c r="A34" s="154" t="s">
        <v>412</v>
      </c>
      <c r="B34" s="204"/>
      <c r="C34" s="205"/>
      <c r="D34" s="205"/>
      <c r="E34" s="205"/>
      <c r="F34" s="205"/>
      <c r="G34" s="205"/>
      <c r="H34" s="205"/>
      <c r="I34" s="205"/>
      <c r="J34" s="205"/>
      <c r="K34" s="206"/>
    </row>
    <row r="35" spans="1:11" ht="24.95" customHeight="1" x14ac:dyDescent="0.25">
      <c r="A35" s="25" t="s">
        <v>141</v>
      </c>
      <c r="B35" s="41">
        <v>265</v>
      </c>
      <c r="C35" s="42">
        <f t="shared" si="6"/>
        <v>312.7</v>
      </c>
      <c r="D35" s="28"/>
      <c r="E35" s="43" t="s">
        <v>11</v>
      </c>
      <c r="F35" s="30" t="s">
        <v>383</v>
      </c>
      <c r="G35" s="45">
        <v>18</v>
      </c>
      <c r="H35" s="48">
        <v>5997380360327</v>
      </c>
      <c r="I35" s="47">
        <v>12</v>
      </c>
      <c r="J35" s="41">
        <f t="shared" si="1"/>
        <v>0</v>
      </c>
      <c r="K35" s="41">
        <f t="shared" si="2"/>
        <v>0</v>
      </c>
    </row>
    <row r="36" spans="1:11" ht="24.95" customHeight="1" x14ac:dyDescent="0.25">
      <c r="A36" s="25" t="s">
        <v>142</v>
      </c>
      <c r="B36" s="41">
        <v>265</v>
      </c>
      <c r="C36" s="42">
        <f t="shared" si="6"/>
        <v>312.7</v>
      </c>
      <c r="D36" s="28"/>
      <c r="E36" s="43" t="s">
        <v>11</v>
      </c>
      <c r="F36" s="30" t="s">
        <v>383</v>
      </c>
      <c r="G36" s="45">
        <v>21</v>
      </c>
      <c r="H36" s="48">
        <v>5997380360334</v>
      </c>
      <c r="I36" s="47">
        <v>12</v>
      </c>
      <c r="J36" s="41">
        <f t="shared" si="1"/>
        <v>0</v>
      </c>
      <c r="K36" s="41">
        <f t="shared" si="2"/>
        <v>0</v>
      </c>
    </row>
    <row r="37" spans="1:11" ht="24.95" customHeight="1" x14ac:dyDescent="0.25">
      <c r="A37" s="25" t="s">
        <v>143</v>
      </c>
      <c r="B37" s="41">
        <v>265</v>
      </c>
      <c r="C37" s="42">
        <f t="shared" si="6"/>
        <v>312.7</v>
      </c>
      <c r="D37" s="28"/>
      <c r="E37" s="43" t="s">
        <v>11</v>
      </c>
      <c r="F37" s="30" t="s">
        <v>383</v>
      </c>
      <c r="G37" s="45">
        <v>21</v>
      </c>
      <c r="H37" s="48">
        <v>5997380360341</v>
      </c>
      <c r="I37" s="47">
        <v>12</v>
      </c>
      <c r="J37" s="41">
        <f t="shared" si="1"/>
        <v>0</v>
      </c>
      <c r="K37" s="41">
        <f t="shared" si="2"/>
        <v>0</v>
      </c>
    </row>
    <row r="38" spans="1:11" ht="24.95" customHeight="1" x14ac:dyDescent="0.25">
      <c r="A38" s="25" t="s">
        <v>144</v>
      </c>
      <c r="B38" s="41">
        <v>170</v>
      </c>
      <c r="C38" s="42">
        <f t="shared" si="6"/>
        <v>200.6</v>
      </c>
      <c r="D38" s="28"/>
      <c r="E38" s="43" t="s">
        <v>11</v>
      </c>
      <c r="F38" s="30" t="s">
        <v>383</v>
      </c>
      <c r="G38" s="45">
        <v>18</v>
      </c>
      <c r="H38" s="48">
        <v>5997380350243</v>
      </c>
      <c r="I38" s="47">
        <v>12</v>
      </c>
      <c r="J38" s="41">
        <f t="shared" si="1"/>
        <v>0</v>
      </c>
      <c r="K38" s="41">
        <f t="shared" si="2"/>
        <v>0</v>
      </c>
    </row>
    <row r="39" spans="1:11" ht="24.95" customHeight="1" x14ac:dyDescent="0.25">
      <c r="A39" s="25" t="s">
        <v>145</v>
      </c>
      <c r="B39" s="41">
        <v>170</v>
      </c>
      <c r="C39" s="42">
        <f t="shared" si="6"/>
        <v>200.6</v>
      </c>
      <c r="D39" s="28"/>
      <c r="E39" s="43" t="s">
        <v>11</v>
      </c>
      <c r="F39" s="30" t="s">
        <v>383</v>
      </c>
      <c r="G39" s="45">
        <v>18</v>
      </c>
      <c r="H39" s="48">
        <v>5997380350939</v>
      </c>
      <c r="I39" s="47">
        <v>12</v>
      </c>
      <c r="J39" s="41">
        <f t="shared" si="1"/>
        <v>0</v>
      </c>
      <c r="K39" s="41">
        <f t="shared" si="2"/>
        <v>0</v>
      </c>
    </row>
    <row r="40" spans="1:11" ht="24.95" customHeight="1" x14ac:dyDescent="0.25">
      <c r="A40" s="25" t="s">
        <v>332</v>
      </c>
      <c r="B40" s="41">
        <v>315</v>
      </c>
      <c r="C40" s="42">
        <f t="shared" si="6"/>
        <v>371.7</v>
      </c>
      <c r="D40" s="28"/>
      <c r="E40" s="43" t="s">
        <v>11</v>
      </c>
      <c r="F40" s="30" t="s">
        <v>383</v>
      </c>
      <c r="G40" s="45">
        <v>12</v>
      </c>
      <c r="H40" s="48">
        <v>5997380350915</v>
      </c>
      <c r="I40" s="47">
        <v>12</v>
      </c>
      <c r="J40" s="41">
        <f t="shared" si="1"/>
        <v>0</v>
      </c>
      <c r="K40" s="41">
        <f t="shared" si="2"/>
        <v>0</v>
      </c>
    </row>
    <row r="41" spans="1:11" ht="24.95" customHeight="1" x14ac:dyDescent="0.25">
      <c r="A41" s="25" t="s">
        <v>146</v>
      </c>
      <c r="B41" s="41">
        <v>385</v>
      </c>
      <c r="C41" s="42">
        <f>B41*1.27</f>
        <v>488.95</v>
      </c>
      <c r="D41" s="28"/>
      <c r="E41" s="43" t="s">
        <v>11</v>
      </c>
      <c r="F41" s="30" t="s">
        <v>357</v>
      </c>
      <c r="G41" s="45">
        <v>12</v>
      </c>
      <c r="H41" s="48">
        <v>5997380350977</v>
      </c>
      <c r="I41" s="47">
        <v>9</v>
      </c>
      <c r="J41" s="41">
        <f t="shared" si="1"/>
        <v>0</v>
      </c>
      <c r="K41" s="41">
        <f t="shared" si="2"/>
        <v>0</v>
      </c>
    </row>
    <row r="42" spans="1:11" ht="24.95" customHeight="1" x14ac:dyDescent="0.25">
      <c r="A42" s="25" t="s">
        <v>147</v>
      </c>
      <c r="B42" s="41">
        <v>375</v>
      </c>
      <c r="C42" s="42">
        <f>B42*1.18</f>
        <v>442.5</v>
      </c>
      <c r="D42" s="28"/>
      <c r="E42" s="43" t="s">
        <v>11</v>
      </c>
      <c r="F42" s="30" t="s">
        <v>383</v>
      </c>
      <c r="G42" s="45">
        <v>28</v>
      </c>
      <c r="H42" s="48">
        <v>5997380351899</v>
      </c>
      <c r="I42" s="47">
        <v>9</v>
      </c>
      <c r="J42" s="41">
        <f t="shared" si="1"/>
        <v>0</v>
      </c>
      <c r="K42" s="41">
        <f t="shared" si="2"/>
        <v>0</v>
      </c>
    </row>
    <row r="43" spans="1:11" ht="24.95" customHeight="1" x14ac:dyDescent="0.25">
      <c r="A43" s="25" t="s">
        <v>343</v>
      </c>
      <c r="B43" s="41">
        <v>265</v>
      </c>
      <c r="C43" s="42">
        <f t="shared" ref="C43:C45" si="13">B43*1.18</f>
        <v>312.7</v>
      </c>
      <c r="D43" s="28"/>
      <c r="E43" s="43" t="s">
        <v>11</v>
      </c>
      <c r="F43" s="30" t="s">
        <v>383</v>
      </c>
      <c r="G43" s="45">
        <v>21</v>
      </c>
      <c r="H43" s="48">
        <v>5997380360297</v>
      </c>
      <c r="I43" s="47">
        <v>12</v>
      </c>
      <c r="J43" s="41">
        <f t="shared" si="1"/>
        <v>0</v>
      </c>
      <c r="K43" s="41">
        <f t="shared" si="2"/>
        <v>0</v>
      </c>
    </row>
    <row r="44" spans="1:11" ht="24.95" customHeight="1" x14ac:dyDescent="0.25">
      <c r="A44" s="25" t="s">
        <v>341</v>
      </c>
      <c r="B44" s="41">
        <v>355</v>
      </c>
      <c r="C44" s="42">
        <f t="shared" si="13"/>
        <v>418.9</v>
      </c>
      <c r="D44" s="28"/>
      <c r="E44" s="43" t="s">
        <v>11</v>
      </c>
      <c r="F44" s="30" t="s">
        <v>383</v>
      </c>
      <c r="G44" s="45">
        <v>14</v>
      </c>
      <c r="H44" s="48">
        <v>5997380360303</v>
      </c>
      <c r="I44" s="47">
        <v>12</v>
      </c>
      <c r="J44" s="41">
        <f t="shared" si="1"/>
        <v>0</v>
      </c>
      <c r="K44" s="41">
        <f t="shared" si="2"/>
        <v>0</v>
      </c>
    </row>
    <row r="45" spans="1:11" ht="24.95" customHeight="1" x14ac:dyDescent="0.25">
      <c r="A45" s="25" t="s">
        <v>342</v>
      </c>
      <c r="B45" s="41">
        <v>355</v>
      </c>
      <c r="C45" s="42">
        <f t="shared" si="13"/>
        <v>418.9</v>
      </c>
      <c r="D45" s="28"/>
      <c r="E45" s="43" t="s">
        <v>11</v>
      </c>
      <c r="F45" s="30" t="s">
        <v>383</v>
      </c>
      <c r="G45" s="45">
        <v>14</v>
      </c>
      <c r="H45" s="48">
        <v>5997380360310</v>
      </c>
      <c r="I45" s="47">
        <v>12</v>
      </c>
      <c r="J45" s="41">
        <f t="shared" si="1"/>
        <v>0</v>
      </c>
      <c r="K45" s="41">
        <f t="shared" si="2"/>
        <v>0</v>
      </c>
    </row>
    <row r="46" spans="1:11" ht="24.95" customHeight="1" x14ac:dyDescent="0.25">
      <c r="A46" s="25" t="s">
        <v>192</v>
      </c>
      <c r="B46" s="41">
        <v>170</v>
      </c>
      <c r="C46" s="42">
        <f t="shared" ref="C46:C47" si="14">B46*1.27</f>
        <v>215.9</v>
      </c>
      <c r="D46" s="28"/>
      <c r="E46" s="43" t="s">
        <v>11</v>
      </c>
      <c r="F46" s="30" t="s">
        <v>384</v>
      </c>
      <c r="G46" s="45">
        <v>45</v>
      </c>
      <c r="H46" s="48">
        <v>5997380352629</v>
      </c>
      <c r="I46" s="47">
        <v>12</v>
      </c>
      <c r="J46" s="41">
        <f t="shared" si="1"/>
        <v>0</v>
      </c>
      <c r="K46" s="41">
        <f t="shared" si="2"/>
        <v>0</v>
      </c>
    </row>
    <row r="47" spans="1:11" ht="24.95" customHeight="1" x14ac:dyDescent="0.25">
      <c r="A47" s="25" t="s">
        <v>331</v>
      </c>
      <c r="B47" s="41">
        <v>170</v>
      </c>
      <c r="C47" s="42">
        <f t="shared" si="14"/>
        <v>215.9</v>
      </c>
      <c r="D47" s="28"/>
      <c r="E47" s="43" t="s">
        <v>11</v>
      </c>
      <c r="F47" s="30" t="s">
        <v>384</v>
      </c>
      <c r="G47" s="45">
        <v>25</v>
      </c>
      <c r="H47" s="48">
        <v>5997380352612</v>
      </c>
      <c r="I47" s="47">
        <v>12</v>
      </c>
      <c r="J47" s="41">
        <f t="shared" si="1"/>
        <v>0</v>
      </c>
      <c r="K47" s="41">
        <f t="shared" si="2"/>
        <v>0</v>
      </c>
    </row>
    <row r="48" spans="1:11" ht="22.5" customHeight="1" x14ac:dyDescent="0.25">
      <c r="K48" s="175">
        <f>SUM(K6:K47)</f>
        <v>0</v>
      </c>
    </row>
  </sheetData>
  <mergeCells count="5">
    <mergeCell ref="B6:K6"/>
    <mergeCell ref="B21:K21"/>
    <mergeCell ref="B28:K28"/>
    <mergeCell ref="B34:K34"/>
    <mergeCell ref="A1:K4"/>
  </mergeCells>
  <hyperlinks>
    <hyperlink ref="A6" r:id="rId1" display="MÉZESKALÁCS"/>
    <hyperlink ref="A21" r:id="rId2" display="SÓS"/>
    <hyperlink ref="A28" r:id="rId3" display="ÉDES"/>
    <hyperlink ref="A34" r:id="rId4" display="DETKI KEKSZ"/>
  </hyperlinks>
  <pageMargins left="0.7" right="0.7" top="0.75" bottom="0.75" header="0.3" footer="0.3"/>
  <pageSetup paperSize="9" orientation="portrait" r:id="rId5"/>
  <drawing r:id="rId6"/>
  <legacyDrawing r:id="rId7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29"/>
  <sheetViews>
    <sheetView topLeftCell="A13" workbookViewId="0">
      <selection activeCell="G26" sqref="G26"/>
    </sheetView>
  </sheetViews>
  <sheetFormatPr defaultRowHeight="15" x14ac:dyDescent="0.25"/>
  <cols>
    <col min="1" max="1" width="57.85546875" customWidth="1"/>
    <col min="2" max="2" width="10.42578125" customWidth="1"/>
    <col min="3" max="3" width="10.5703125" customWidth="1"/>
    <col min="4" max="4" width="11.42578125" customWidth="1"/>
    <col min="6" max="6" width="9.28515625" bestFit="1" customWidth="1"/>
    <col min="7" max="7" width="27.28515625" customWidth="1"/>
    <col min="8" max="8" width="16.7109375" customWidth="1"/>
    <col min="10" max="10" width="9.42578125" customWidth="1"/>
    <col min="11" max="11" width="10" customWidth="1"/>
  </cols>
  <sheetData>
    <row r="1" spans="1:11" x14ac:dyDescent="0.25">
      <c r="A1" s="198"/>
      <c r="B1" s="198"/>
      <c r="C1" s="198"/>
      <c r="D1" s="198"/>
      <c r="E1" s="198"/>
      <c r="F1" s="198"/>
      <c r="G1" s="198"/>
      <c r="H1" s="198"/>
      <c r="I1" s="198"/>
      <c r="J1" s="198"/>
      <c r="K1" s="198"/>
    </row>
    <row r="2" spans="1:11" x14ac:dyDescent="0.25">
      <c r="A2" s="198"/>
      <c r="B2" s="198"/>
      <c r="C2" s="198"/>
      <c r="D2" s="198"/>
      <c r="E2" s="198"/>
      <c r="F2" s="198"/>
      <c r="G2" s="198"/>
      <c r="H2" s="198"/>
      <c r="I2" s="198"/>
      <c r="J2" s="198"/>
      <c r="K2" s="198"/>
    </row>
    <row r="3" spans="1:11" x14ac:dyDescent="0.25">
      <c r="A3" s="198"/>
      <c r="B3" s="198"/>
      <c r="C3" s="198"/>
      <c r="D3" s="198"/>
      <c r="E3" s="198"/>
      <c r="F3" s="198"/>
      <c r="G3" s="198"/>
      <c r="H3" s="198"/>
      <c r="I3" s="198"/>
      <c r="J3" s="198"/>
      <c r="K3" s="198"/>
    </row>
    <row r="4" spans="1:11" ht="109.5" customHeight="1" thickBot="1" x14ac:dyDescent="0.3">
      <c r="A4" s="198"/>
      <c r="B4" s="198"/>
      <c r="C4" s="198"/>
      <c r="D4" s="198"/>
      <c r="E4" s="198"/>
      <c r="F4" s="198"/>
      <c r="G4" s="198"/>
      <c r="H4" s="198"/>
      <c r="I4" s="198"/>
      <c r="J4" s="198"/>
      <c r="K4" s="198"/>
    </row>
    <row r="5" spans="1:11" ht="52.15" customHeight="1" thickTop="1" x14ac:dyDescent="0.25">
      <c r="A5" s="2" t="s">
        <v>0</v>
      </c>
      <c r="B5" s="3" t="s">
        <v>1</v>
      </c>
      <c r="C5" s="4" t="s">
        <v>2</v>
      </c>
      <c r="D5" s="5" t="s">
        <v>3</v>
      </c>
      <c r="E5" s="6" t="s">
        <v>4</v>
      </c>
      <c r="F5" s="2" t="s">
        <v>5</v>
      </c>
      <c r="G5" s="2" t="s">
        <v>348</v>
      </c>
      <c r="H5" s="138" t="s">
        <v>6</v>
      </c>
      <c r="I5" s="138" t="s">
        <v>344</v>
      </c>
      <c r="J5" s="2" t="s">
        <v>8</v>
      </c>
      <c r="K5" s="2" t="s">
        <v>9</v>
      </c>
    </row>
    <row r="6" spans="1:11" ht="24.95" customHeight="1" x14ac:dyDescent="0.25">
      <c r="A6" s="154" t="s">
        <v>415</v>
      </c>
      <c r="B6" s="210"/>
      <c r="C6" s="211"/>
      <c r="D6" s="211"/>
      <c r="E6" s="211"/>
      <c r="F6" s="211"/>
      <c r="G6" s="211"/>
      <c r="H6" s="211"/>
      <c r="I6" s="211"/>
      <c r="J6" s="211"/>
      <c r="K6" s="212"/>
    </row>
    <row r="7" spans="1:11" s="58" customFormat="1" ht="24.95" customHeight="1" x14ac:dyDescent="0.45">
      <c r="A7" s="25" t="s">
        <v>148</v>
      </c>
      <c r="B7" s="41">
        <v>4900</v>
      </c>
      <c r="C7" s="42">
        <f t="shared" ref="C7:C23" si="0">B7*1.27</f>
        <v>6223</v>
      </c>
      <c r="D7" s="28"/>
      <c r="E7" s="57" t="s">
        <v>11</v>
      </c>
      <c r="F7" s="45">
        <v>6</v>
      </c>
      <c r="G7" s="59" t="s">
        <v>21</v>
      </c>
      <c r="H7" s="141">
        <v>4897053540029</v>
      </c>
      <c r="I7" s="176" t="s">
        <v>21</v>
      </c>
      <c r="J7" s="22">
        <f t="shared" ref="J7:J14" si="1">B7*D7</f>
        <v>0</v>
      </c>
      <c r="K7" s="22">
        <f t="shared" ref="K7:K14" si="2">C7*D7</f>
        <v>0</v>
      </c>
    </row>
    <row r="8" spans="1:11" s="58" customFormat="1" ht="24.95" customHeight="1" x14ac:dyDescent="0.45">
      <c r="A8" s="25" t="s">
        <v>149</v>
      </c>
      <c r="B8" s="41">
        <v>1000</v>
      </c>
      <c r="C8" s="42">
        <f t="shared" si="0"/>
        <v>1270</v>
      </c>
      <c r="D8" s="28"/>
      <c r="E8" s="57" t="s">
        <v>11</v>
      </c>
      <c r="F8" s="45">
        <v>8</v>
      </c>
      <c r="G8" s="59" t="s">
        <v>21</v>
      </c>
      <c r="H8" s="141"/>
      <c r="I8" s="35" t="s">
        <v>21</v>
      </c>
      <c r="J8" s="22">
        <f t="shared" si="1"/>
        <v>0</v>
      </c>
      <c r="K8" s="22">
        <f t="shared" si="2"/>
        <v>0</v>
      </c>
    </row>
    <row r="9" spans="1:11" s="58" customFormat="1" ht="24.95" customHeight="1" x14ac:dyDescent="0.45">
      <c r="A9" s="25" t="s">
        <v>150</v>
      </c>
      <c r="B9" s="41">
        <v>47000</v>
      </c>
      <c r="C9" s="42">
        <f t="shared" si="0"/>
        <v>59690</v>
      </c>
      <c r="D9" s="28"/>
      <c r="E9" s="57" t="s">
        <v>11</v>
      </c>
      <c r="F9" s="45">
        <v>2</v>
      </c>
      <c r="G9" s="59" t="s">
        <v>21</v>
      </c>
      <c r="H9" s="141">
        <v>4895039100953</v>
      </c>
      <c r="I9" s="140" t="s">
        <v>21</v>
      </c>
      <c r="J9" s="22">
        <f t="shared" si="1"/>
        <v>0</v>
      </c>
      <c r="K9" s="22">
        <f t="shared" si="2"/>
        <v>0</v>
      </c>
    </row>
    <row r="10" spans="1:11" s="58" customFormat="1" ht="24.95" customHeight="1" x14ac:dyDescent="0.45">
      <c r="A10" s="25" t="s">
        <v>151</v>
      </c>
      <c r="B10" s="41">
        <v>47000</v>
      </c>
      <c r="C10" s="42">
        <f t="shared" si="0"/>
        <v>59690</v>
      </c>
      <c r="D10" s="28"/>
      <c r="E10" s="57" t="s">
        <v>11</v>
      </c>
      <c r="F10" s="45">
        <v>2</v>
      </c>
      <c r="G10" s="59" t="s">
        <v>21</v>
      </c>
      <c r="H10" s="142"/>
      <c r="I10" s="35" t="s">
        <v>21</v>
      </c>
      <c r="J10" s="22">
        <f t="shared" si="1"/>
        <v>0</v>
      </c>
      <c r="K10" s="22">
        <f t="shared" si="2"/>
        <v>0</v>
      </c>
    </row>
    <row r="11" spans="1:11" s="58" customFormat="1" ht="24.95" customHeight="1" x14ac:dyDescent="0.45">
      <c r="A11" s="25" t="s">
        <v>152</v>
      </c>
      <c r="B11" s="41">
        <v>47000</v>
      </c>
      <c r="C11" s="42">
        <f t="shared" si="0"/>
        <v>59690</v>
      </c>
      <c r="D11" s="28"/>
      <c r="E11" s="57" t="s">
        <v>11</v>
      </c>
      <c r="F11" s="45">
        <v>2</v>
      </c>
      <c r="G11" s="59" t="s">
        <v>21</v>
      </c>
      <c r="H11" s="142"/>
      <c r="I11" s="140" t="s">
        <v>21</v>
      </c>
      <c r="J11" s="22">
        <f t="shared" si="1"/>
        <v>0</v>
      </c>
      <c r="K11" s="22">
        <f t="shared" si="2"/>
        <v>0</v>
      </c>
    </row>
    <row r="12" spans="1:11" s="58" customFormat="1" ht="24.95" customHeight="1" x14ac:dyDescent="0.45">
      <c r="A12" s="25" t="s">
        <v>153</v>
      </c>
      <c r="B12" s="41">
        <v>11500</v>
      </c>
      <c r="C12" s="42">
        <f t="shared" si="0"/>
        <v>14605</v>
      </c>
      <c r="D12" s="28"/>
      <c r="E12" s="57" t="s">
        <v>11</v>
      </c>
      <c r="F12" s="45">
        <v>8</v>
      </c>
      <c r="G12" s="59" t="s">
        <v>21</v>
      </c>
      <c r="H12" s="142"/>
      <c r="I12" s="35" t="s">
        <v>21</v>
      </c>
      <c r="J12" s="22">
        <f t="shared" si="1"/>
        <v>0</v>
      </c>
      <c r="K12" s="22">
        <f t="shared" si="2"/>
        <v>0</v>
      </c>
    </row>
    <row r="13" spans="1:11" s="58" customFormat="1" ht="24.95" customHeight="1" x14ac:dyDescent="0.45">
      <c r="A13" s="25" t="s">
        <v>154</v>
      </c>
      <c r="B13" s="41">
        <v>59000</v>
      </c>
      <c r="C13" s="42">
        <f t="shared" si="0"/>
        <v>74930</v>
      </c>
      <c r="D13" s="28"/>
      <c r="E13" s="57" t="s">
        <v>11</v>
      </c>
      <c r="F13" s="44">
        <v>1</v>
      </c>
      <c r="G13" s="59" t="s">
        <v>21</v>
      </c>
      <c r="H13" s="142"/>
      <c r="I13" s="140" t="s">
        <v>21</v>
      </c>
      <c r="J13" s="22">
        <f t="shared" si="1"/>
        <v>0</v>
      </c>
      <c r="K13" s="22">
        <f t="shared" si="2"/>
        <v>0</v>
      </c>
    </row>
    <row r="14" spans="1:11" s="58" customFormat="1" ht="24.95" customHeight="1" x14ac:dyDescent="0.45">
      <c r="A14" s="25" t="s">
        <v>155</v>
      </c>
      <c r="B14" s="41">
        <v>69900</v>
      </c>
      <c r="C14" s="42">
        <f t="shared" si="0"/>
        <v>88773</v>
      </c>
      <c r="D14" s="28"/>
      <c r="E14" s="57" t="s">
        <v>11</v>
      </c>
      <c r="F14" s="44">
        <v>1</v>
      </c>
      <c r="G14" s="59" t="s">
        <v>21</v>
      </c>
      <c r="H14" s="142"/>
      <c r="I14" s="35" t="s">
        <v>21</v>
      </c>
      <c r="J14" s="22">
        <f t="shared" si="1"/>
        <v>0</v>
      </c>
      <c r="K14" s="22">
        <f t="shared" si="2"/>
        <v>0</v>
      </c>
    </row>
    <row r="15" spans="1:11" ht="36" customHeight="1" x14ac:dyDescent="0.25">
      <c r="A15" s="39" t="s">
        <v>157</v>
      </c>
      <c r="B15" s="22">
        <v>47000</v>
      </c>
      <c r="C15" s="31">
        <f>B15*1.27</f>
        <v>59690</v>
      </c>
      <c r="D15" s="40"/>
      <c r="E15" s="32" t="s">
        <v>136</v>
      </c>
      <c r="F15" s="33">
        <v>1</v>
      </c>
      <c r="G15" s="59" t="s">
        <v>21</v>
      </c>
      <c r="H15" s="139" t="s">
        <v>158</v>
      </c>
      <c r="I15" s="140" t="s">
        <v>21</v>
      </c>
      <c r="J15" s="22">
        <f>B15*D15</f>
        <v>0</v>
      </c>
      <c r="K15" s="22">
        <f>C15*D15</f>
        <v>0</v>
      </c>
    </row>
    <row r="16" spans="1:11" ht="36" customHeight="1" x14ac:dyDescent="0.25">
      <c r="A16" s="39" t="s">
        <v>159</v>
      </c>
      <c r="B16" s="22">
        <v>47000</v>
      </c>
      <c r="C16" s="31">
        <f>B16*1.27</f>
        <v>59690</v>
      </c>
      <c r="D16" s="40"/>
      <c r="E16" s="32" t="s">
        <v>136</v>
      </c>
      <c r="F16" s="33">
        <v>1</v>
      </c>
      <c r="G16" s="59" t="s">
        <v>21</v>
      </c>
      <c r="H16" s="56" t="s">
        <v>160</v>
      </c>
      <c r="I16" s="35" t="s">
        <v>21</v>
      </c>
      <c r="J16" s="22">
        <f>B16*D16</f>
        <v>0</v>
      </c>
      <c r="K16" s="22">
        <f>C16*D16</f>
        <v>0</v>
      </c>
    </row>
    <row r="17" spans="1:11" ht="36" customHeight="1" x14ac:dyDescent="0.25">
      <c r="A17" s="39" t="s">
        <v>161</v>
      </c>
      <c r="B17" s="22">
        <v>11500</v>
      </c>
      <c r="C17" s="31">
        <f>B17*1.27</f>
        <v>14605</v>
      </c>
      <c r="D17" s="40"/>
      <c r="E17" s="32" t="s">
        <v>136</v>
      </c>
      <c r="F17" s="33">
        <v>1</v>
      </c>
      <c r="G17" s="59" t="s">
        <v>21</v>
      </c>
      <c r="H17" s="56" t="s">
        <v>162</v>
      </c>
      <c r="I17" s="35" t="s">
        <v>21</v>
      </c>
      <c r="J17" s="22">
        <f>B17*D17</f>
        <v>0</v>
      </c>
      <c r="K17" s="22">
        <f>C17*D17</f>
        <v>0</v>
      </c>
    </row>
    <row r="18" spans="1:11" ht="30" customHeight="1" x14ac:dyDescent="0.25">
      <c r="A18" s="156" t="s">
        <v>416</v>
      </c>
      <c r="B18" s="204"/>
      <c r="C18" s="208"/>
      <c r="D18" s="208"/>
      <c r="E18" s="208"/>
      <c r="F18" s="208"/>
      <c r="G18" s="208"/>
      <c r="H18" s="208"/>
      <c r="I18" s="208"/>
      <c r="J18" s="208"/>
      <c r="K18" s="209"/>
    </row>
    <row r="19" spans="1:11" ht="24.95" customHeight="1" x14ac:dyDescent="0.25">
      <c r="A19" s="25" t="s">
        <v>170</v>
      </c>
      <c r="B19" s="41">
        <v>840</v>
      </c>
      <c r="C19" s="162">
        <f t="shared" si="0"/>
        <v>1066.8</v>
      </c>
      <c r="D19" s="28"/>
      <c r="E19" s="43" t="s">
        <v>11</v>
      </c>
      <c r="F19" s="44">
        <v>6</v>
      </c>
      <c r="G19" s="30" t="s">
        <v>386</v>
      </c>
      <c r="H19" s="55" t="s">
        <v>21</v>
      </c>
      <c r="I19" s="47">
        <v>12</v>
      </c>
      <c r="J19" s="41">
        <f>B19*D19</f>
        <v>0</v>
      </c>
      <c r="K19" s="41">
        <f>C19*D19</f>
        <v>0</v>
      </c>
    </row>
    <row r="20" spans="1:11" ht="24.95" customHeight="1" x14ac:dyDescent="0.25">
      <c r="A20" s="25" t="s">
        <v>171</v>
      </c>
      <c r="B20" s="41">
        <v>1500</v>
      </c>
      <c r="C20" s="162">
        <f t="shared" si="0"/>
        <v>1905</v>
      </c>
      <c r="D20" s="63"/>
      <c r="E20" s="43" t="s">
        <v>11</v>
      </c>
      <c r="F20" s="44">
        <v>6</v>
      </c>
      <c r="G20" s="30" t="s">
        <v>386</v>
      </c>
      <c r="H20" s="55" t="s">
        <v>21</v>
      </c>
      <c r="I20" s="47">
        <v>12</v>
      </c>
      <c r="J20" s="41">
        <f>B20*D20</f>
        <v>0</v>
      </c>
      <c r="K20" s="41">
        <f>C20*D20</f>
        <v>0</v>
      </c>
    </row>
    <row r="21" spans="1:11" ht="24.95" customHeight="1" x14ac:dyDescent="0.25">
      <c r="A21" s="25" t="s">
        <v>172</v>
      </c>
      <c r="B21" s="41">
        <v>3550</v>
      </c>
      <c r="C21" s="162">
        <f t="shared" si="0"/>
        <v>4508.5</v>
      </c>
      <c r="D21" s="63"/>
      <c r="E21" s="43" t="s">
        <v>11</v>
      </c>
      <c r="F21" s="44">
        <v>6</v>
      </c>
      <c r="G21" s="30" t="s">
        <v>386</v>
      </c>
      <c r="H21" s="55" t="s">
        <v>21</v>
      </c>
      <c r="I21" s="47">
        <v>12</v>
      </c>
      <c r="J21" s="41">
        <f>B21*D21</f>
        <v>0</v>
      </c>
      <c r="K21" s="41">
        <f>C21*D21</f>
        <v>0</v>
      </c>
    </row>
    <row r="22" spans="1:11" ht="24.95" customHeight="1" x14ac:dyDescent="0.25">
      <c r="A22" s="25" t="s">
        <v>173</v>
      </c>
      <c r="B22" s="41">
        <v>550</v>
      </c>
      <c r="C22" s="162">
        <f t="shared" si="0"/>
        <v>698.5</v>
      </c>
      <c r="D22" s="63"/>
      <c r="E22" s="43" t="s">
        <v>11</v>
      </c>
      <c r="F22" s="44">
        <v>6</v>
      </c>
      <c r="G22" s="30" t="s">
        <v>386</v>
      </c>
      <c r="H22" s="55" t="s">
        <v>21</v>
      </c>
      <c r="I22" s="47">
        <v>12</v>
      </c>
      <c r="J22" s="41">
        <v>0</v>
      </c>
      <c r="K22" s="41">
        <v>0</v>
      </c>
    </row>
    <row r="23" spans="1:11" ht="24.95" customHeight="1" x14ac:dyDescent="0.45">
      <c r="A23" s="61" t="s">
        <v>174</v>
      </c>
      <c r="B23" s="41">
        <v>940</v>
      </c>
      <c r="C23" s="162">
        <f t="shared" si="0"/>
        <v>1193.8</v>
      </c>
      <c r="D23" s="64"/>
      <c r="E23" s="43" t="s">
        <v>11</v>
      </c>
      <c r="F23" s="44">
        <v>6</v>
      </c>
      <c r="G23" s="30" t="s">
        <v>386</v>
      </c>
      <c r="H23" s="55" t="s">
        <v>21</v>
      </c>
      <c r="I23" s="47">
        <v>12</v>
      </c>
      <c r="J23" s="41">
        <f t="shared" ref="J23" si="3">B23*D23</f>
        <v>0</v>
      </c>
      <c r="K23" s="41">
        <f t="shared" ref="K23" si="4">C23*D23</f>
        <v>0</v>
      </c>
    </row>
    <row r="24" spans="1:11" ht="24.95" customHeight="1" x14ac:dyDescent="0.25">
      <c r="A24" s="25" t="s">
        <v>168</v>
      </c>
      <c r="B24" s="41">
        <v>62</v>
      </c>
      <c r="C24" s="42">
        <f t="shared" ref="C24:C25" si="5">B24*1.27</f>
        <v>78.739999999999995</v>
      </c>
      <c r="D24" s="28"/>
      <c r="E24" s="43" t="s">
        <v>11</v>
      </c>
      <c r="F24" s="45">
        <v>12</v>
      </c>
      <c r="G24" s="30" t="s">
        <v>385</v>
      </c>
      <c r="H24" s="48">
        <v>5999887268274</v>
      </c>
      <c r="I24" s="47">
        <v>12</v>
      </c>
      <c r="J24" s="41">
        <f t="shared" ref="J24" si="6">B24*D24</f>
        <v>0</v>
      </c>
      <c r="K24" s="41">
        <f t="shared" ref="K24" si="7">C24*D24</f>
        <v>0</v>
      </c>
    </row>
    <row r="25" spans="1:11" ht="24.95" customHeight="1" x14ac:dyDescent="0.45">
      <c r="A25" s="61" t="s">
        <v>169</v>
      </c>
      <c r="B25" s="41">
        <v>95</v>
      </c>
      <c r="C25" s="42">
        <f t="shared" si="5"/>
        <v>120.65</v>
      </c>
      <c r="D25" s="62"/>
      <c r="E25" s="43" t="s">
        <v>11</v>
      </c>
      <c r="F25" s="44">
        <v>6</v>
      </c>
      <c r="G25" s="30" t="s">
        <v>385</v>
      </c>
      <c r="H25" s="60">
        <v>5999887268243</v>
      </c>
      <c r="I25" s="47">
        <v>12</v>
      </c>
      <c r="J25" s="41">
        <f>B25*D25</f>
        <v>0</v>
      </c>
      <c r="K25" s="41">
        <f>C25*D25</f>
        <v>0</v>
      </c>
    </row>
    <row r="26" spans="1:11" ht="24.95" customHeight="1" x14ac:dyDescent="0.45">
      <c r="A26" s="61" t="s">
        <v>175</v>
      </c>
      <c r="B26" s="41">
        <v>215</v>
      </c>
      <c r="C26" s="162">
        <f t="shared" ref="C26:C28" si="8">B26*1.27</f>
        <v>273.05</v>
      </c>
      <c r="D26" s="62"/>
      <c r="E26" s="43" t="s">
        <v>11</v>
      </c>
      <c r="F26" s="44">
        <v>15</v>
      </c>
      <c r="G26" s="30" t="s">
        <v>387</v>
      </c>
      <c r="H26" s="55">
        <v>5999558702823</v>
      </c>
      <c r="I26" s="47">
        <v>12</v>
      </c>
      <c r="J26" s="41">
        <f t="shared" ref="J26:J28" si="9">B26*D26</f>
        <v>0</v>
      </c>
      <c r="K26" s="97">
        <f t="shared" ref="K26:K28" si="10">C26*D26</f>
        <v>0</v>
      </c>
    </row>
    <row r="27" spans="1:11" ht="24.95" customHeight="1" x14ac:dyDescent="0.25">
      <c r="A27" s="25" t="s">
        <v>164</v>
      </c>
      <c r="B27" s="41">
        <v>375</v>
      </c>
      <c r="C27" s="162">
        <f t="shared" si="8"/>
        <v>476.25</v>
      </c>
      <c r="D27" s="28"/>
      <c r="E27" s="43" t="s">
        <v>11</v>
      </c>
      <c r="F27" s="44">
        <v>10</v>
      </c>
      <c r="G27" s="30" t="s">
        <v>357</v>
      </c>
      <c r="H27" s="48">
        <v>5998213106075</v>
      </c>
      <c r="I27" s="47" t="s">
        <v>165</v>
      </c>
      <c r="J27" s="41">
        <f t="shared" si="9"/>
        <v>0</v>
      </c>
      <c r="K27" s="41">
        <f t="shared" si="10"/>
        <v>0</v>
      </c>
    </row>
    <row r="28" spans="1:11" ht="24.95" customHeight="1" x14ac:dyDescent="0.25">
      <c r="A28" s="25" t="s">
        <v>166</v>
      </c>
      <c r="B28" s="41">
        <v>1450</v>
      </c>
      <c r="C28" s="162">
        <f t="shared" si="8"/>
        <v>1841.5</v>
      </c>
      <c r="D28" s="28"/>
      <c r="E28" s="43" t="s">
        <v>11</v>
      </c>
      <c r="F28" s="44">
        <v>1</v>
      </c>
      <c r="G28" s="30" t="s">
        <v>357</v>
      </c>
      <c r="H28" s="48">
        <v>5998213106099</v>
      </c>
      <c r="I28" s="47" t="s">
        <v>165</v>
      </c>
      <c r="J28" s="41">
        <f t="shared" si="9"/>
        <v>0</v>
      </c>
      <c r="K28" s="41">
        <f t="shared" si="10"/>
        <v>0</v>
      </c>
    </row>
    <row r="29" spans="1:11" ht="22.5" customHeight="1" x14ac:dyDescent="0.25">
      <c r="K29" s="177">
        <f>SUM(K6:K28)</f>
        <v>0</v>
      </c>
    </row>
  </sheetData>
  <mergeCells count="3">
    <mergeCell ref="B18:K18"/>
    <mergeCell ref="B6:K6"/>
    <mergeCell ref="A1:K4"/>
  </mergeCells>
  <hyperlinks>
    <hyperlink ref="A6" r:id="rId1" display="HÁZTARTÁSI GÉPEK"/>
    <hyperlink ref="A18" r:id="rId2" display="EGYÉB TERMÉKEK"/>
  </hyperlinks>
  <pageMargins left="0.7" right="0.7" top="0.75" bottom="0.75" header="0.3" footer="0.3"/>
  <drawing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18"/>
  <sheetViews>
    <sheetView workbookViewId="0">
      <selection activeCell="E102" sqref="E102"/>
    </sheetView>
  </sheetViews>
  <sheetFormatPr defaultRowHeight="15" x14ac:dyDescent="0.25"/>
  <cols>
    <col min="1" max="1" width="59.42578125" customWidth="1"/>
    <col min="2" max="2" width="9.42578125" bestFit="1" customWidth="1"/>
    <col min="3" max="3" width="7" customWidth="1"/>
    <col min="4" max="4" width="8" customWidth="1"/>
    <col min="5" max="5" width="19.85546875" customWidth="1"/>
    <col min="6" max="6" width="53.7109375" customWidth="1"/>
  </cols>
  <sheetData>
    <row r="3" spans="1:7" ht="62.25" customHeight="1" x14ac:dyDescent="0.25"/>
    <row r="4" spans="1:7" ht="64.5" customHeight="1" x14ac:dyDescent="0.25"/>
    <row r="5" spans="1:7" s="49" customFormat="1" ht="54" x14ac:dyDescent="0.2">
      <c r="A5" s="73" t="s">
        <v>0</v>
      </c>
      <c r="B5" s="74" t="s">
        <v>305</v>
      </c>
      <c r="C5" s="75" t="s">
        <v>196</v>
      </c>
      <c r="D5" s="73" t="s">
        <v>197</v>
      </c>
      <c r="E5" s="73" t="s">
        <v>4</v>
      </c>
      <c r="F5" s="73" t="s">
        <v>348</v>
      </c>
      <c r="G5" s="102" t="s">
        <v>299</v>
      </c>
    </row>
    <row r="6" spans="1:7" s="49" customFormat="1" ht="30" customHeight="1" x14ac:dyDescent="0.2">
      <c r="A6" s="93" t="s">
        <v>288</v>
      </c>
      <c r="B6" s="213"/>
      <c r="C6" s="214"/>
      <c r="D6" s="214"/>
      <c r="E6" s="214"/>
      <c r="F6" s="214"/>
      <c r="G6" s="215"/>
    </row>
    <row r="7" spans="1:7" s="49" customFormat="1" ht="30" customHeight="1" x14ac:dyDescent="0.2">
      <c r="A7" s="25" t="s">
        <v>287</v>
      </c>
      <c r="B7" s="16">
        <v>1125</v>
      </c>
      <c r="C7" s="65">
        <v>0.18</v>
      </c>
      <c r="D7" s="78"/>
      <c r="E7" s="19" t="s">
        <v>194</v>
      </c>
      <c r="F7" s="178" t="s">
        <v>195</v>
      </c>
      <c r="G7" s="103">
        <f>(B7*1.18)*D7</f>
        <v>0</v>
      </c>
    </row>
    <row r="8" spans="1:7" s="49" customFormat="1" ht="30" customHeight="1" x14ac:dyDescent="0.2">
      <c r="A8" s="157" t="s">
        <v>296</v>
      </c>
      <c r="B8" s="216"/>
      <c r="C8" s="217"/>
      <c r="D8" s="217"/>
      <c r="E8" s="217"/>
      <c r="F8" s="217"/>
      <c r="G8" s="218"/>
    </row>
    <row r="9" spans="1:7" s="49" customFormat="1" ht="30" customHeight="1" x14ac:dyDescent="0.2">
      <c r="A9" s="25" t="s">
        <v>306</v>
      </c>
      <c r="B9" s="16">
        <v>910</v>
      </c>
      <c r="C9" s="65">
        <v>0.27</v>
      </c>
      <c r="D9" s="78"/>
      <c r="E9" s="19" t="s">
        <v>447</v>
      </c>
      <c r="F9" s="29" t="s">
        <v>354</v>
      </c>
      <c r="G9" s="103">
        <f>(B9*1.27)*D9*5</f>
        <v>0</v>
      </c>
    </row>
    <row r="10" spans="1:7" s="49" customFormat="1" ht="30" customHeight="1" x14ac:dyDescent="0.2">
      <c r="A10" s="25" t="s">
        <v>307</v>
      </c>
      <c r="B10" s="16">
        <v>800</v>
      </c>
      <c r="C10" s="65">
        <v>0.27</v>
      </c>
      <c r="D10" s="78"/>
      <c r="E10" s="19" t="s">
        <v>447</v>
      </c>
      <c r="F10" s="29" t="s">
        <v>354</v>
      </c>
      <c r="G10" s="103">
        <f>(B10*1.27)*D10*25</f>
        <v>0</v>
      </c>
    </row>
    <row r="11" spans="1:7" s="49" customFormat="1" ht="30" customHeight="1" x14ac:dyDescent="0.2">
      <c r="A11" s="25" t="s">
        <v>308</v>
      </c>
      <c r="B11" s="16">
        <v>780</v>
      </c>
      <c r="C11" s="65">
        <v>0.27</v>
      </c>
      <c r="D11" s="78"/>
      <c r="E11" s="19" t="s">
        <v>447</v>
      </c>
      <c r="F11" s="30" t="s">
        <v>355</v>
      </c>
      <c r="G11" s="103">
        <f>(B11*1.27)*D11*5</f>
        <v>0</v>
      </c>
    </row>
    <row r="12" spans="1:7" s="49" customFormat="1" ht="30" customHeight="1" x14ac:dyDescent="0.2">
      <c r="A12" s="25" t="s">
        <v>198</v>
      </c>
      <c r="B12" s="16">
        <v>700</v>
      </c>
      <c r="C12" s="65">
        <v>0.27</v>
      </c>
      <c r="D12" s="78"/>
      <c r="E12" s="19" t="s">
        <v>447</v>
      </c>
      <c r="F12" s="30" t="s">
        <v>355</v>
      </c>
      <c r="G12" s="103">
        <f>(B12*1.27)*D12*25</f>
        <v>0</v>
      </c>
    </row>
    <row r="13" spans="1:7" s="49" customFormat="1" ht="30" customHeight="1" x14ac:dyDescent="0.2">
      <c r="A13" s="25" t="s">
        <v>295</v>
      </c>
      <c r="B13" s="16">
        <v>850</v>
      </c>
      <c r="C13" s="65">
        <v>0.27</v>
      </c>
      <c r="D13" s="78"/>
      <c r="E13" s="19" t="s">
        <v>447</v>
      </c>
      <c r="F13" s="30" t="s">
        <v>355</v>
      </c>
      <c r="G13" s="103">
        <f>(B13*1.27)*D13*25</f>
        <v>0</v>
      </c>
    </row>
    <row r="14" spans="1:7" s="49" customFormat="1" ht="30" customHeight="1" x14ac:dyDescent="0.2">
      <c r="A14" s="25" t="s">
        <v>283</v>
      </c>
      <c r="B14" s="16">
        <v>850</v>
      </c>
      <c r="C14" s="65">
        <v>0.27</v>
      </c>
      <c r="D14" s="78"/>
      <c r="E14" s="19" t="s">
        <v>447</v>
      </c>
      <c r="F14" s="30" t="s">
        <v>355</v>
      </c>
      <c r="G14" s="103">
        <f>(B14*1.27)*D14*25</f>
        <v>0</v>
      </c>
    </row>
    <row r="15" spans="1:7" s="49" customFormat="1" ht="30" customHeight="1" x14ac:dyDescent="0.2">
      <c r="A15" s="25" t="s">
        <v>349</v>
      </c>
      <c r="B15" s="66">
        <v>610</v>
      </c>
      <c r="C15" s="65">
        <v>0.27</v>
      </c>
      <c r="D15" s="78"/>
      <c r="E15" s="19" t="s">
        <v>447</v>
      </c>
      <c r="F15" s="29" t="s">
        <v>354</v>
      </c>
      <c r="G15" s="103">
        <f>(B15*1.27)*D15*5</f>
        <v>0</v>
      </c>
    </row>
    <row r="16" spans="1:7" s="49" customFormat="1" ht="30" customHeight="1" x14ac:dyDescent="0.2">
      <c r="A16" s="25" t="s">
        <v>199</v>
      </c>
      <c r="B16" s="66">
        <v>590</v>
      </c>
      <c r="C16" s="65">
        <v>0.27</v>
      </c>
      <c r="D16" s="78"/>
      <c r="E16" s="19" t="s">
        <v>447</v>
      </c>
      <c r="F16" s="29" t="s">
        <v>354</v>
      </c>
      <c r="G16" s="103">
        <f>(B16*1.27)*D16*25</f>
        <v>0</v>
      </c>
    </row>
    <row r="17" spans="1:7" s="49" customFormat="1" ht="30" customHeight="1" x14ac:dyDescent="0.2">
      <c r="A17" s="25" t="s">
        <v>200</v>
      </c>
      <c r="B17" s="66">
        <v>590</v>
      </c>
      <c r="C17" s="65">
        <v>0.27</v>
      </c>
      <c r="D17" s="78"/>
      <c r="E17" s="19" t="s">
        <v>447</v>
      </c>
      <c r="F17" s="29" t="s">
        <v>354</v>
      </c>
      <c r="G17" s="103">
        <f>(B17*1.27)*D17*25</f>
        <v>0</v>
      </c>
    </row>
    <row r="18" spans="1:7" s="49" customFormat="1" ht="30" customHeight="1" x14ac:dyDescent="0.2">
      <c r="A18" s="25" t="s">
        <v>201</v>
      </c>
      <c r="B18" s="66">
        <v>540</v>
      </c>
      <c r="C18" s="65">
        <v>0.27</v>
      </c>
      <c r="D18" s="78"/>
      <c r="E18" s="19" t="s">
        <v>447</v>
      </c>
      <c r="F18" s="30" t="s">
        <v>355</v>
      </c>
      <c r="G18" s="103">
        <f>(B18*1.27)*D18*5</f>
        <v>0</v>
      </c>
    </row>
    <row r="19" spans="1:7" s="49" customFormat="1" ht="30" customHeight="1" x14ac:dyDescent="0.2">
      <c r="A19" s="25" t="s">
        <v>202</v>
      </c>
      <c r="B19" s="66">
        <v>490</v>
      </c>
      <c r="C19" s="65">
        <v>0.27</v>
      </c>
      <c r="D19" s="78"/>
      <c r="E19" s="19" t="s">
        <v>447</v>
      </c>
      <c r="F19" s="30" t="s">
        <v>355</v>
      </c>
      <c r="G19" s="103">
        <f>(B19*1.27)*D19*25</f>
        <v>0</v>
      </c>
    </row>
    <row r="20" spans="1:7" s="49" customFormat="1" ht="30" customHeight="1" x14ac:dyDescent="0.2">
      <c r="A20" s="25" t="s">
        <v>203</v>
      </c>
      <c r="B20" s="66">
        <v>650</v>
      </c>
      <c r="C20" s="65">
        <v>0.27</v>
      </c>
      <c r="D20" s="78"/>
      <c r="E20" s="19" t="s">
        <v>447</v>
      </c>
      <c r="F20" s="30" t="s">
        <v>355</v>
      </c>
      <c r="G20" s="103">
        <f>(B20*1.27)*D20*25</f>
        <v>0</v>
      </c>
    </row>
    <row r="21" spans="1:7" s="49" customFormat="1" ht="30" customHeight="1" x14ac:dyDescent="0.2">
      <c r="A21" s="25" t="s">
        <v>204</v>
      </c>
      <c r="B21" s="16">
        <v>560</v>
      </c>
      <c r="C21" s="65">
        <v>0.27</v>
      </c>
      <c r="D21" s="78"/>
      <c r="E21" s="19" t="s">
        <v>447</v>
      </c>
      <c r="F21" s="30" t="s">
        <v>355</v>
      </c>
      <c r="G21" s="103">
        <f>(B21*1.27)*D21*25</f>
        <v>0</v>
      </c>
    </row>
    <row r="22" spans="1:7" s="49" customFormat="1" ht="30" customHeight="1" x14ac:dyDescent="0.2">
      <c r="A22" s="25" t="s">
        <v>205</v>
      </c>
      <c r="B22" s="16">
        <v>560</v>
      </c>
      <c r="C22" s="65">
        <v>0.27</v>
      </c>
      <c r="D22" s="78"/>
      <c r="E22" s="19" t="s">
        <v>447</v>
      </c>
      <c r="F22" s="30" t="s">
        <v>402</v>
      </c>
      <c r="G22" s="103">
        <f>(B22*1.27)*D22*25</f>
        <v>0</v>
      </c>
    </row>
    <row r="23" spans="1:7" s="49" customFormat="1" ht="30" customHeight="1" x14ac:dyDescent="0.2">
      <c r="A23" s="25" t="s">
        <v>206</v>
      </c>
      <c r="B23" s="66">
        <v>780</v>
      </c>
      <c r="C23" s="65">
        <v>0.27</v>
      </c>
      <c r="D23" s="78"/>
      <c r="E23" s="19" t="s">
        <v>447</v>
      </c>
      <c r="F23" s="30" t="s">
        <v>373</v>
      </c>
      <c r="G23" s="103">
        <f>(B23*1.27)*D23*25</f>
        <v>0</v>
      </c>
    </row>
    <row r="24" spans="1:7" s="49" customFormat="1" ht="30" customHeight="1" x14ac:dyDescent="0.2">
      <c r="A24" s="25" t="s">
        <v>207</v>
      </c>
      <c r="B24" s="16">
        <v>310</v>
      </c>
      <c r="C24" s="65">
        <v>0.27</v>
      </c>
      <c r="D24" s="78"/>
      <c r="E24" s="19" t="s">
        <v>447</v>
      </c>
      <c r="F24" s="30" t="s">
        <v>374</v>
      </c>
      <c r="G24" s="103">
        <f>(B24*1.27)*D24*20</f>
        <v>0</v>
      </c>
    </row>
    <row r="25" spans="1:7" s="49" customFormat="1" ht="30" customHeight="1" x14ac:dyDescent="0.2">
      <c r="A25" s="25" t="s">
        <v>208</v>
      </c>
      <c r="B25" s="16">
        <v>300</v>
      </c>
      <c r="C25" s="65">
        <v>0.27</v>
      </c>
      <c r="D25" s="78"/>
      <c r="E25" s="19" t="s">
        <v>447</v>
      </c>
      <c r="F25" s="30" t="s">
        <v>374</v>
      </c>
      <c r="G25" s="103">
        <f>(B25*1.27)*D25*20</f>
        <v>0</v>
      </c>
    </row>
    <row r="26" spans="1:7" s="49" customFormat="1" ht="30" customHeight="1" x14ac:dyDescent="0.2">
      <c r="A26" s="25" t="s">
        <v>209</v>
      </c>
      <c r="B26" s="16">
        <v>920</v>
      </c>
      <c r="C26" s="65">
        <v>0.27</v>
      </c>
      <c r="D26" s="78"/>
      <c r="E26" s="19" t="s">
        <v>447</v>
      </c>
      <c r="F26" s="30" t="s">
        <v>374</v>
      </c>
      <c r="G26" s="103">
        <f>(B26*1.27)*D26*25</f>
        <v>0</v>
      </c>
    </row>
    <row r="27" spans="1:7" s="49" customFormat="1" ht="30" customHeight="1" x14ac:dyDescent="0.2">
      <c r="A27" s="80" t="s">
        <v>210</v>
      </c>
      <c r="B27" s="81">
        <v>7070</v>
      </c>
      <c r="C27" s="82">
        <v>0.27</v>
      </c>
      <c r="D27" s="83"/>
      <c r="E27" s="19" t="s">
        <v>447</v>
      </c>
      <c r="F27" s="30" t="s">
        <v>357</v>
      </c>
      <c r="G27" s="103">
        <f>(B27*1.27)*D27*2</f>
        <v>0</v>
      </c>
    </row>
    <row r="28" spans="1:7" s="49" customFormat="1" ht="30" customHeight="1" x14ac:dyDescent="0.2">
      <c r="A28" s="158" t="s">
        <v>398</v>
      </c>
      <c r="B28" s="223"/>
      <c r="C28" s="224"/>
      <c r="D28" s="224"/>
      <c r="E28" s="224"/>
      <c r="F28" s="224"/>
      <c r="G28" s="225"/>
    </row>
    <row r="29" spans="1:7" s="49" customFormat="1" ht="30" customHeight="1" x14ac:dyDescent="0.2">
      <c r="A29" s="91" t="s">
        <v>218</v>
      </c>
      <c r="B29" s="94">
        <v>210</v>
      </c>
      <c r="C29" s="95">
        <v>0.27</v>
      </c>
      <c r="D29" s="92"/>
      <c r="E29" s="19" t="s">
        <v>447</v>
      </c>
      <c r="F29" s="30" t="s">
        <v>367</v>
      </c>
      <c r="G29" s="103">
        <f>(B29*1.27)*D29*5</f>
        <v>0</v>
      </c>
    </row>
    <row r="30" spans="1:7" s="49" customFormat="1" ht="30" customHeight="1" x14ac:dyDescent="0.2">
      <c r="A30" s="85" t="s">
        <v>211</v>
      </c>
      <c r="B30" s="94">
        <v>390</v>
      </c>
      <c r="C30" s="95">
        <v>0.27</v>
      </c>
      <c r="D30" s="88"/>
      <c r="E30" s="19" t="s">
        <v>447</v>
      </c>
      <c r="F30" s="30" t="s">
        <v>362</v>
      </c>
      <c r="G30" s="103">
        <f>(B30*1.27)*D30*25</f>
        <v>0</v>
      </c>
    </row>
    <row r="31" spans="1:7" s="49" customFormat="1" ht="30" customHeight="1" x14ac:dyDescent="0.2">
      <c r="A31" s="25" t="s">
        <v>212</v>
      </c>
      <c r="B31" s="16">
        <v>400</v>
      </c>
      <c r="C31" s="65">
        <v>0.27</v>
      </c>
      <c r="D31" s="78"/>
      <c r="E31" s="19" t="s">
        <v>447</v>
      </c>
      <c r="F31" s="30" t="s">
        <v>361</v>
      </c>
      <c r="G31" s="103">
        <f>(B31*1.27)*D31*25</f>
        <v>0</v>
      </c>
    </row>
    <row r="32" spans="1:7" s="49" customFormat="1" ht="30" customHeight="1" x14ac:dyDescent="0.2">
      <c r="A32" s="25" t="s">
        <v>213</v>
      </c>
      <c r="B32" s="16">
        <v>250</v>
      </c>
      <c r="C32" s="65">
        <v>0.27</v>
      </c>
      <c r="D32" s="78"/>
      <c r="E32" s="19" t="s">
        <v>447</v>
      </c>
      <c r="F32" s="30" t="s">
        <v>363</v>
      </c>
      <c r="G32" s="103">
        <f>(B32*1.27)*D32*25</f>
        <v>0</v>
      </c>
    </row>
    <row r="33" spans="1:7" s="49" customFormat="1" ht="30" customHeight="1" x14ac:dyDescent="0.2">
      <c r="A33" s="25" t="s">
        <v>221</v>
      </c>
      <c r="B33" s="16">
        <v>220</v>
      </c>
      <c r="C33" s="65">
        <v>0.27</v>
      </c>
      <c r="D33" s="78"/>
      <c r="E33" s="19" t="s">
        <v>447</v>
      </c>
      <c r="F33" s="30" t="s">
        <v>366</v>
      </c>
      <c r="G33" s="103">
        <f>(B33*1.27)*D33*25</f>
        <v>0</v>
      </c>
    </row>
    <row r="34" spans="1:7" s="49" customFormat="1" ht="30" customHeight="1" x14ac:dyDescent="0.2">
      <c r="A34" s="25" t="s">
        <v>214</v>
      </c>
      <c r="B34" s="16">
        <v>250</v>
      </c>
      <c r="C34" s="65">
        <v>0.27</v>
      </c>
      <c r="D34" s="78"/>
      <c r="E34" s="19" t="s">
        <v>447</v>
      </c>
      <c r="F34" s="30" t="s">
        <v>365</v>
      </c>
      <c r="G34" s="103">
        <f>(B34*1.27)*D34*25</f>
        <v>0</v>
      </c>
    </row>
    <row r="35" spans="1:7" s="49" customFormat="1" ht="30" customHeight="1" x14ac:dyDescent="0.2">
      <c r="A35" s="25" t="s">
        <v>215</v>
      </c>
      <c r="B35" s="16">
        <v>520</v>
      </c>
      <c r="C35" s="65">
        <v>0.27</v>
      </c>
      <c r="D35" s="78"/>
      <c r="E35" s="19" t="s">
        <v>447</v>
      </c>
      <c r="F35" s="30" t="s">
        <v>366</v>
      </c>
      <c r="G35" s="103">
        <f>(B35*1.27)*D35*50</f>
        <v>0</v>
      </c>
    </row>
    <row r="36" spans="1:7" s="49" customFormat="1" ht="30" customHeight="1" x14ac:dyDescent="0.2">
      <c r="A36" s="25" t="s">
        <v>216</v>
      </c>
      <c r="B36" s="16">
        <v>195</v>
      </c>
      <c r="C36" s="65">
        <v>0.27</v>
      </c>
      <c r="D36" s="78"/>
      <c r="E36" s="19" t="s">
        <v>447</v>
      </c>
      <c r="F36" s="30" t="s">
        <v>362</v>
      </c>
      <c r="G36" s="103">
        <f>(B36*1.27)*D36*25</f>
        <v>0</v>
      </c>
    </row>
    <row r="37" spans="1:7" s="49" customFormat="1" ht="30" customHeight="1" x14ac:dyDescent="0.2">
      <c r="A37" s="80" t="s">
        <v>217</v>
      </c>
      <c r="B37" s="81">
        <v>195</v>
      </c>
      <c r="C37" s="82">
        <v>0.27</v>
      </c>
      <c r="D37" s="83"/>
      <c r="E37" s="19" t="s">
        <v>447</v>
      </c>
      <c r="F37" s="30" t="s">
        <v>362</v>
      </c>
      <c r="G37" s="103">
        <f>(B37*1.27)*D37*25</f>
        <v>0</v>
      </c>
    </row>
    <row r="38" spans="1:7" s="49" customFormat="1" ht="30" customHeight="1" x14ac:dyDescent="0.2">
      <c r="A38" s="91" t="s">
        <v>219</v>
      </c>
      <c r="B38" s="81">
        <v>550</v>
      </c>
      <c r="C38" s="82">
        <v>0.27</v>
      </c>
      <c r="D38" s="92"/>
      <c r="E38" s="19" t="s">
        <v>447</v>
      </c>
      <c r="F38" s="30" t="s">
        <v>361</v>
      </c>
      <c r="G38" s="103">
        <f>(B38*1.27)*D38*25</f>
        <v>0</v>
      </c>
    </row>
    <row r="39" spans="1:7" s="49" customFormat="1" ht="30" customHeight="1" x14ac:dyDescent="0.2">
      <c r="A39" s="91" t="s">
        <v>220</v>
      </c>
      <c r="B39" s="81">
        <v>550</v>
      </c>
      <c r="C39" s="82">
        <v>0.27</v>
      </c>
      <c r="D39" s="92"/>
      <c r="E39" s="19" t="s">
        <v>447</v>
      </c>
      <c r="F39" s="30" t="s">
        <v>370</v>
      </c>
      <c r="G39" s="103">
        <f>(B39*1.27)*D39*25</f>
        <v>0</v>
      </c>
    </row>
    <row r="40" spans="1:7" s="49" customFormat="1" ht="30" customHeight="1" x14ac:dyDescent="0.2">
      <c r="A40" s="158" t="s">
        <v>443</v>
      </c>
      <c r="B40" s="223"/>
      <c r="C40" s="224"/>
      <c r="D40" s="224"/>
      <c r="E40" s="224"/>
      <c r="F40" s="224"/>
      <c r="G40" s="225"/>
    </row>
    <row r="41" spans="1:7" s="49" customFormat="1" ht="30" customHeight="1" x14ac:dyDescent="0.2">
      <c r="A41" s="85" t="s">
        <v>222</v>
      </c>
      <c r="B41" s="86">
        <v>840</v>
      </c>
      <c r="C41" s="87">
        <v>0.27</v>
      </c>
      <c r="D41" s="88"/>
      <c r="E41" s="89" t="s">
        <v>194</v>
      </c>
      <c r="F41" s="90" t="s">
        <v>353</v>
      </c>
      <c r="G41" s="103">
        <f>(B41*1.27)*D41*5</f>
        <v>0</v>
      </c>
    </row>
    <row r="42" spans="1:7" s="49" customFormat="1" ht="30" customHeight="1" x14ac:dyDescent="0.2">
      <c r="A42" s="25" t="s">
        <v>223</v>
      </c>
      <c r="B42" s="41">
        <v>840</v>
      </c>
      <c r="C42" s="67">
        <v>0.27</v>
      </c>
      <c r="D42" s="78"/>
      <c r="E42" s="44" t="s">
        <v>194</v>
      </c>
      <c r="F42" s="90" t="s">
        <v>353</v>
      </c>
      <c r="G42" s="103">
        <f t="shared" ref="G42:G66" si="0">(B42*1.27)*D42*5</f>
        <v>0</v>
      </c>
    </row>
    <row r="43" spans="1:7" s="49" customFormat="1" ht="30" customHeight="1" x14ac:dyDescent="0.2">
      <c r="A43" s="25" t="s">
        <v>224</v>
      </c>
      <c r="B43" s="41">
        <v>840</v>
      </c>
      <c r="C43" s="67">
        <v>0.27</v>
      </c>
      <c r="D43" s="78"/>
      <c r="E43" s="44" t="s">
        <v>194</v>
      </c>
      <c r="F43" s="30" t="s">
        <v>352</v>
      </c>
      <c r="G43" s="103">
        <f t="shared" si="0"/>
        <v>0</v>
      </c>
    </row>
    <row r="44" spans="1:7" s="49" customFormat="1" ht="30" customHeight="1" x14ac:dyDescent="0.2">
      <c r="A44" s="25" t="s">
        <v>225</v>
      </c>
      <c r="B44" s="41">
        <v>840</v>
      </c>
      <c r="C44" s="67">
        <v>0.27</v>
      </c>
      <c r="D44" s="78"/>
      <c r="E44" s="44" t="s">
        <v>194</v>
      </c>
      <c r="F44" s="90" t="s">
        <v>353</v>
      </c>
      <c r="G44" s="103">
        <f t="shared" si="0"/>
        <v>0</v>
      </c>
    </row>
    <row r="45" spans="1:7" s="49" customFormat="1" ht="30" customHeight="1" x14ac:dyDescent="0.2">
      <c r="A45" s="25" t="s">
        <v>226</v>
      </c>
      <c r="B45" s="41">
        <v>840</v>
      </c>
      <c r="C45" s="67">
        <v>0.27</v>
      </c>
      <c r="D45" s="78"/>
      <c r="E45" s="44" t="s">
        <v>194</v>
      </c>
      <c r="F45" s="90" t="s">
        <v>353</v>
      </c>
      <c r="G45" s="103">
        <f t="shared" si="0"/>
        <v>0</v>
      </c>
    </row>
    <row r="46" spans="1:7" s="49" customFormat="1" ht="30" customHeight="1" x14ac:dyDescent="0.2">
      <c r="A46" s="25" t="s">
        <v>227</v>
      </c>
      <c r="B46" s="41">
        <v>840</v>
      </c>
      <c r="C46" s="67">
        <v>0.27</v>
      </c>
      <c r="D46" s="78"/>
      <c r="E46" s="44" t="s">
        <v>194</v>
      </c>
      <c r="F46" s="30" t="s">
        <v>352</v>
      </c>
      <c r="G46" s="103">
        <f t="shared" si="0"/>
        <v>0</v>
      </c>
    </row>
    <row r="47" spans="1:7" s="49" customFormat="1" ht="30" customHeight="1" x14ac:dyDescent="0.2">
      <c r="A47" s="25" t="s">
        <v>228</v>
      </c>
      <c r="B47" s="41">
        <v>840</v>
      </c>
      <c r="C47" s="67">
        <v>0.27</v>
      </c>
      <c r="D47" s="78"/>
      <c r="E47" s="44" t="s">
        <v>194</v>
      </c>
      <c r="F47" s="90" t="s">
        <v>353</v>
      </c>
      <c r="G47" s="103">
        <f t="shared" si="0"/>
        <v>0</v>
      </c>
    </row>
    <row r="48" spans="1:7" s="49" customFormat="1" ht="30" customHeight="1" x14ac:dyDescent="0.2">
      <c r="A48" s="25" t="s">
        <v>229</v>
      </c>
      <c r="B48" s="41">
        <v>840</v>
      </c>
      <c r="C48" s="67">
        <v>0.27</v>
      </c>
      <c r="D48" s="78"/>
      <c r="E48" s="44" t="s">
        <v>194</v>
      </c>
      <c r="F48" s="90" t="s">
        <v>353</v>
      </c>
      <c r="G48" s="103">
        <f t="shared" si="0"/>
        <v>0</v>
      </c>
    </row>
    <row r="49" spans="1:7" s="49" customFormat="1" ht="30" customHeight="1" x14ac:dyDescent="0.2">
      <c r="A49" s="25" t="s">
        <v>230</v>
      </c>
      <c r="B49" s="41">
        <v>840</v>
      </c>
      <c r="C49" s="67">
        <v>0.27</v>
      </c>
      <c r="D49" s="78"/>
      <c r="E49" s="44" t="s">
        <v>194</v>
      </c>
      <c r="F49" s="90" t="s">
        <v>353</v>
      </c>
      <c r="G49" s="103">
        <f t="shared" si="0"/>
        <v>0</v>
      </c>
    </row>
    <row r="50" spans="1:7" s="49" customFormat="1" ht="30" customHeight="1" x14ac:dyDescent="0.2">
      <c r="A50" s="25" t="s">
        <v>231</v>
      </c>
      <c r="B50" s="41">
        <v>840</v>
      </c>
      <c r="C50" s="67">
        <v>0.27</v>
      </c>
      <c r="D50" s="78"/>
      <c r="E50" s="44" t="s">
        <v>194</v>
      </c>
      <c r="F50" s="90" t="s">
        <v>353</v>
      </c>
      <c r="G50" s="103">
        <f t="shared" si="0"/>
        <v>0</v>
      </c>
    </row>
    <row r="51" spans="1:7" s="49" customFormat="1" ht="30" customHeight="1" x14ac:dyDescent="0.2">
      <c r="A51" s="25" t="s">
        <v>232</v>
      </c>
      <c r="B51" s="41">
        <v>840</v>
      </c>
      <c r="C51" s="67">
        <v>0.27</v>
      </c>
      <c r="D51" s="78"/>
      <c r="E51" s="44" t="s">
        <v>194</v>
      </c>
      <c r="F51" s="30" t="s">
        <v>352</v>
      </c>
      <c r="G51" s="103">
        <f t="shared" si="0"/>
        <v>0</v>
      </c>
    </row>
    <row r="52" spans="1:7" s="49" customFormat="1" ht="30" customHeight="1" x14ac:dyDescent="0.2">
      <c r="A52" s="25" t="s">
        <v>233</v>
      </c>
      <c r="B52" s="41">
        <v>840</v>
      </c>
      <c r="C52" s="67">
        <v>0.27</v>
      </c>
      <c r="D52" s="78"/>
      <c r="E52" s="44" t="s">
        <v>194</v>
      </c>
      <c r="F52" s="90" t="s">
        <v>353</v>
      </c>
      <c r="G52" s="103">
        <f t="shared" si="0"/>
        <v>0</v>
      </c>
    </row>
    <row r="53" spans="1:7" s="49" customFormat="1" ht="30" customHeight="1" x14ac:dyDescent="0.2">
      <c r="A53" s="25" t="s">
        <v>234</v>
      </c>
      <c r="B53" s="41">
        <v>840</v>
      </c>
      <c r="C53" s="67">
        <v>0.27</v>
      </c>
      <c r="D53" s="78"/>
      <c r="E53" s="44" t="s">
        <v>194</v>
      </c>
      <c r="F53" s="30" t="s">
        <v>352</v>
      </c>
      <c r="G53" s="103">
        <f t="shared" si="0"/>
        <v>0</v>
      </c>
    </row>
    <row r="54" spans="1:7" s="49" customFormat="1" ht="30" customHeight="1" x14ac:dyDescent="0.2">
      <c r="A54" s="25" t="s">
        <v>235</v>
      </c>
      <c r="B54" s="41">
        <v>840</v>
      </c>
      <c r="C54" s="67">
        <v>0.27</v>
      </c>
      <c r="D54" s="78"/>
      <c r="E54" s="44" t="s">
        <v>194</v>
      </c>
      <c r="F54" s="90" t="s">
        <v>353</v>
      </c>
      <c r="G54" s="103">
        <f t="shared" si="0"/>
        <v>0</v>
      </c>
    </row>
    <row r="55" spans="1:7" s="49" customFormat="1" ht="30" customHeight="1" x14ac:dyDescent="0.2">
      <c r="A55" s="25" t="s">
        <v>236</v>
      </c>
      <c r="B55" s="41">
        <v>840</v>
      </c>
      <c r="C55" s="67">
        <v>0.27</v>
      </c>
      <c r="D55" s="78"/>
      <c r="E55" s="44" t="s">
        <v>194</v>
      </c>
      <c r="F55" s="90" t="s">
        <v>353</v>
      </c>
      <c r="G55" s="103">
        <f t="shared" si="0"/>
        <v>0</v>
      </c>
    </row>
    <row r="56" spans="1:7" s="49" customFormat="1" ht="30" customHeight="1" x14ac:dyDescent="0.2">
      <c r="A56" s="25" t="s">
        <v>237</v>
      </c>
      <c r="B56" s="41">
        <v>840</v>
      </c>
      <c r="C56" s="67">
        <v>0.27</v>
      </c>
      <c r="D56" s="78"/>
      <c r="E56" s="44" t="s">
        <v>194</v>
      </c>
      <c r="F56" s="30" t="s">
        <v>352</v>
      </c>
      <c r="G56" s="103">
        <f t="shared" si="0"/>
        <v>0</v>
      </c>
    </row>
    <row r="57" spans="1:7" s="49" customFormat="1" ht="30" customHeight="1" x14ac:dyDescent="0.2">
      <c r="A57" s="25" t="s">
        <v>238</v>
      </c>
      <c r="B57" s="41">
        <v>840</v>
      </c>
      <c r="C57" s="67">
        <v>0.27</v>
      </c>
      <c r="D57" s="78"/>
      <c r="E57" s="44" t="s">
        <v>194</v>
      </c>
      <c r="F57" s="90" t="s">
        <v>353</v>
      </c>
      <c r="G57" s="103">
        <f t="shared" si="0"/>
        <v>0</v>
      </c>
    </row>
    <row r="58" spans="1:7" s="49" customFormat="1" ht="30" customHeight="1" x14ac:dyDescent="0.2">
      <c r="A58" s="25" t="s">
        <v>239</v>
      </c>
      <c r="B58" s="41">
        <v>840</v>
      </c>
      <c r="C58" s="67">
        <v>0.27</v>
      </c>
      <c r="D58" s="78"/>
      <c r="E58" s="44" t="s">
        <v>194</v>
      </c>
      <c r="F58" s="30" t="s">
        <v>352</v>
      </c>
      <c r="G58" s="103">
        <f t="shared" si="0"/>
        <v>0</v>
      </c>
    </row>
    <row r="59" spans="1:7" s="49" customFormat="1" ht="30" customHeight="1" x14ac:dyDescent="0.2">
      <c r="A59" s="25" t="s">
        <v>240</v>
      </c>
      <c r="B59" s="41">
        <v>1050</v>
      </c>
      <c r="C59" s="67">
        <v>0.27</v>
      </c>
      <c r="D59" s="78"/>
      <c r="E59" s="44" t="s">
        <v>194</v>
      </c>
      <c r="F59" s="90" t="s">
        <v>353</v>
      </c>
      <c r="G59" s="103">
        <f t="shared" si="0"/>
        <v>0</v>
      </c>
    </row>
    <row r="60" spans="1:7" s="49" customFormat="1" ht="30" customHeight="1" x14ac:dyDescent="0.2">
      <c r="A60" s="25" t="s">
        <v>241</v>
      </c>
      <c r="B60" s="41">
        <v>1050</v>
      </c>
      <c r="C60" s="67">
        <v>0.27</v>
      </c>
      <c r="D60" s="78"/>
      <c r="E60" s="44" t="s">
        <v>194</v>
      </c>
      <c r="F60" s="30" t="s">
        <v>352</v>
      </c>
      <c r="G60" s="103">
        <f t="shared" si="0"/>
        <v>0</v>
      </c>
    </row>
    <row r="61" spans="1:7" s="49" customFormat="1" ht="30" customHeight="1" x14ac:dyDescent="0.2">
      <c r="A61" s="25" t="s">
        <v>242</v>
      </c>
      <c r="B61" s="41">
        <v>1050</v>
      </c>
      <c r="C61" s="67">
        <v>0.27</v>
      </c>
      <c r="D61" s="78"/>
      <c r="E61" s="44" t="s">
        <v>194</v>
      </c>
      <c r="F61" s="90" t="s">
        <v>353</v>
      </c>
      <c r="G61" s="103">
        <f t="shared" si="0"/>
        <v>0</v>
      </c>
    </row>
    <row r="62" spans="1:7" s="49" customFormat="1" ht="30" customHeight="1" x14ac:dyDescent="0.2">
      <c r="A62" s="25" t="s">
        <v>243</v>
      </c>
      <c r="B62" s="41">
        <v>1050</v>
      </c>
      <c r="C62" s="67">
        <v>0.27</v>
      </c>
      <c r="D62" s="78"/>
      <c r="E62" s="44" t="s">
        <v>194</v>
      </c>
      <c r="F62" s="30" t="s">
        <v>352</v>
      </c>
      <c r="G62" s="103">
        <f t="shared" si="0"/>
        <v>0</v>
      </c>
    </row>
    <row r="63" spans="1:7" s="49" customFormat="1" ht="30" customHeight="1" x14ac:dyDescent="0.2">
      <c r="A63" s="25" t="s">
        <v>244</v>
      </c>
      <c r="B63" s="41">
        <v>1050</v>
      </c>
      <c r="C63" s="67">
        <v>0.27</v>
      </c>
      <c r="D63" s="78"/>
      <c r="E63" s="44" t="s">
        <v>194</v>
      </c>
      <c r="F63" s="90" t="s">
        <v>353</v>
      </c>
      <c r="G63" s="103">
        <f t="shared" si="0"/>
        <v>0</v>
      </c>
    </row>
    <row r="64" spans="1:7" s="49" customFormat="1" ht="30" customHeight="1" x14ac:dyDescent="0.2">
      <c r="A64" s="25" t="s">
        <v>245</v>
      </c>
      <c r="B64" s="41">
        <v>1050</v>
      </c>
      <c r="C64" s="67">
        <v>0.27</v>
      </c>
      <c r="D64" s="78"/>
      <c r="E64" s="44" t="s">
        <v>194</v>
      </c>
      <c r="F64" s="90" t="s">
        <v>353</v>
      </c>
      <c r="G64" s="103">
        <f t="shared" si="0"/>
        <v>0</v>
      </c>
    </row>
    <row r="65" spans="1:7" s="49" customFormat="1" ht="30" customHeight="1" x14ac:dyDescent="0.2">
      <c r="A65" s="25" t="s">
        <v>246</v>
      </c>
      <c r="B65" s="41">
        <v>1050</v>
      </c>
      <c r="C65" s="67">
        <v>0.27</v>
      </c>
      <c r="D65" s="78"/>
      <c r="E65" s="44" t="s">
        <v>194</v>
      </c>
      <c r="F65" s="30" t="s">
        <v>352</v>
      </c>
      <c r="G65" s="103">
        <f t="shared" si="0"/>
        <v>0</v>
      </c>
    </row>
    <row r="66" spans="1:7" s="49" customFormat="1" ht="30" customHeight="1" x14ac:dyDescent="0.2">
      <c r="A66" s="25" t="s">
        <v>247</v>
      </c>
      <c r="B66" s="41">
        <v>1050</v>
      </c>
      <c r="C66" s="67">
        <v>0.27</v>
      </c>
      <c r="D66" s="78"/>
      <c r="E66" s="44" t="s">
        <v>194</v>
      </c>
      <c r="F66" s="90" t="s">
        <v>353</v>
      </c>
      <c r="G66" s="103">
        <f t="shared" si="0"/>
        <v>0</v>
      </c>
    </row>
    <row r="67" spans="1:7" s="49" customFormat="1" ht="30" customHeight="1" x14ac:dyDescent="0.2">
      <c r="A67" s="158" t="s">
        <v>289</v>
      </c>
      <c r="B67" s="222"/>
      <c r="C67" s="217"/>
      <c r="D67" s="217"/>
      <c r="E67" s="217"/>
      <c r="F67" s="217"/>
      <c r="G67" s="218"/>
    </row>
    <row r="68" spans="1:7" s="49" customFormat="1" ht="30" customHeight="1" x14ac:dyDescent="0.2">
      <c r="A68" s="25" t="s">
        <v>248</v>
      </c>
      <c r="B68" s="68">
        <v>1900</v>
      </c>
      <c r="C68" s="69">
        <v>0.18</v>
      </c>
      <c r="D68" s="78"/>
      <c r="E68" s="44" t="s">
        <v>194</v>
      </c>
      <c r="F68" s="30" t="s">
        <v>375</v>
      </c>
      <c r="G68" s="103">
        <f>(B68*1.18)*D68*8</f>
        <v>0</v>
      </c>
    </row>
    <row r="69" spans="1:7" s="49" customFormat="1" ht="30" customHeight="1" x14ac:dyDescent="0.2">
      <c r="A69" s="25" t="s">
        <v>249</v>
      </c>
      <c r="B69" s="68">
        <v>2450</v>
      </c>
      <c r="C69" s="69">
        <v>0.18</v>
      </c>
      <c r="D69" s="78"/>
      <c r="E69" s="44" t="s">
        <v>194</v>
      </c>
      <c r="F69" s="30" t="s">
        <v>375</v>
      </c>
      <c r="G69" s="103">
        <f>(B69*1.18)*D69*12.5</f>
        <v>0</v>
      </c>
    </row>
    <row r="70" spans="1:7" s="49" customFormat="1" ht="30" customHeight="1" x14ac:dyDescent="0.2">
      <c r="A70" s="25" t="s">
        <v>250</v>
      </c>
      <c r="B70" s="68">
        <v>1550</v>
      </c>
      <c r="C70" s="69">
        <v>0.18</v>
      </c>
      <c r="D70" s="78"/>
      <c r="E70" s="44" t="s">
        <v>194</v>
      </c>
      <c r="F70" s="30" t="s">
        <v>375</v>
      </c>
      <c r="G70" s="103">
        <f>(B70*1.18)*D70*25</f>
        <v>0</v>
      </c>
    </row>
    <row r="71" spans="1:7" s="49" customFormat="1" ht="30" customHeight="1" x14ac:dyDescent="0.2">
      <c r="A71" s="25" t="s">
        <v>251</v>
      </c>
      <c r="B71" s="68">
        <v>2450</v>
      </c>
      <c r="C71" s="69">
        <v>0.18</v>
      </c>
      <c r="D71" s="78"/>
      <c r="E71" s="44" t="s">
        <v>194</v>
      </c>
      <c r="F71" s="30" t="s">
        <v>375</v>
      </c>
      <c r="G71" s="103">
        <f>(B71*1.18)*D71*15</f>
        <v>0</v>
      </c>
    </row>
    <row r="72" spans="1:7" s="49" customFormat="1" ht="30" customHeight="1" x14ac:dyDescent="0.2">
      <c r="A72" s="76" t="s">
        <v>252</v>
      </c>
      <c r="B72" s="68">
        <v>2500</v>
      </c>
      <c r="C72" s="69">
        <v>0.18</v>
      </c>
      <c r="D72" s="78"/>
      <c r="E72" s="44" t="s">
        <v>194</v>
      </c>
      <c r="F72" s="30" t="s">
        <v>375</v>
      </c>
      <c r="G72" s="103">
        <f>(B72*1.18)*D72*8</f>
        <v>0</v>
      </c>
    </row>
    <row r="73" spans="1:7" s="49" customFormat="1" ht="30" customHeight="1" x14ac:dyDescent="0.2">
      <c r="A73" s="25" t="s">
        <v>253</v>
      </c>
      <c r="B73" s="41">
        <v>2700</v>
      </c>
      <c r="C73" s="69">
        <v>0.18</v>
      </c>
      <c r="D73" s="78"/>
      <c r="E73" s="44" t="s">
        <v>194</v>
      </c>
      <c r="F73" s="30" t="s">
        <v>375</v>
      </c>
      <c r="G73" s="103">
        <f>(B73*1.18)*D73*10</f>
        <v>0</v>
      </c>
    </row>
    <row r="74" spans="1:7" s="49" customFormat="1" ht="30" customHeight="1" x14ac:dyDescent="0.2">
      <c r="A74" s="76" t="s">
        <v>254</v>
      </c>
      <c r="B74" s="68">
        <v>2800</v>
      </c>
      <c r="C74" s="69">
        <v>0.18</v>
      </c>
      <c r="D74" s="78"/>
      <c r="E74" s="44" t="s">
        <v>194</v>
      </c>
      <c r="F74" s="30" t="s">
        <v>375</v>
      </c>
      <c r="G74" s="103">
        <f>(B74*1.18)*D74*12.5</f>
        <v>0</v>
      </c>
    </row>
    <row r="75" spans="1:7" s="49" customFormat="1" ht="30" customHeight="1" x14ac:dyDescent="0.2">
      <c r="A75" s="76" t="s">
        <v>255</v>
      </c>
      <c r="B75" s="68">
        <v>1900</v>
      </c>
      <c r="C75" s="69">
        <v>0.18</v>
      </c>
      <c r="D75" s="78"/>
      <c r="E75" s="44" t="s">
        <v>194</v>
      </c>
      <c r="F75" s="30" t="s">
        <v>375</v>
      </c>
      <c r="G75" s="103">
        <f>(B75*1.18)*D75*10</f>
        <v>0</v>
      </c>
    </row>
    <row r="76" spans="1:7" s="49" customFormat="1" ht="30" customHeight="1" x14ac:dyDescent="0.2">
      <c r="A76" s="76" t="s">
        <v>256</v>
      </c>
      <c r="B76" s="68">
        <v>2400</v>
      </c>
      <c r="C76" s="69">
        <v>0.18</v>
      </c>
      <c r="D76" s="78"/>
      <c r="E76" s="44" t="s">
        <v>194</v>
      </c>
      <c r="F76" s="30" t="s">
        <v>375</v>
      </c>
      <c r="G76" s="103">
        <f>(B76*1.18)*D76*10</f>
        <v>0</v>
      </c>
    </row>
    <row r="77" spans="1:7" s="49" customFormat="1" ht="30" customHeight="1" x14ac:dyDescent="0.2">
      <c r="A77" s="25" t="s">
        <v>257</v>
      </c>
      <c r="B77" s="41">
        <v>3400</v>
      </c>
      <c r="C77" s="69">
        <v>0.18</v>
      </c>
      <c r="D77" s="78"/>
      <c r="E77" s="44" t="s">
        <v>194</v>
      </c>
      <c r="F77" s="30" t="s">
        <v>375</v>
      </c>
      <c r="G77" s="103">
        <f t="shared" ref="G77" si="1">(B77*1.18)*D77</f>
        <v>0</v>
      </c>
    </row>
    <row r="78" spans="1:7" s="49" customFormat="1" ht="30" customHeight="1" x14ac:dyDescent="0.2">
      <c r="A78" s="25" t="s">
        <v>258</v>
      </c>
      <c r="B78" s="41">
        <v>490</v>
      </c>
      <c r="C78" s="67">
        <v>0.27</v>
      </c>
      <c r="D78" s="78"/>
      <c r="E78" s="44" t="s">
        <v>194</v>
      </c>
      <c r="F78" s="30" t="s">
        <v>375</v>
      </c>
      <c r="G78" s="103">
        <f t="shared" ref="G78:G82" si="2">(B78*1.27)*D78*25</f>
        <v>0</v>
      </c>
    </row>
    <row r="79" spans="1:7" s="49" customFormat="1" ht="30" customHeight="1" x14ac:dyDescent="0.2">
      <c r="A79" s="25" t="s">
        <v>259</v>
      </c>
      <c r="B79" s="41">
        <v>920</v>
      </c>
      <c r="C79" s="67">
        <v>0.27</v>
      </c>
      <c r="D79" s="78"/>
      <c r="E79" s="44" t="s">
        <v>194</v>
      </c>
      <c r="F79" s="30" t="s">
        <v>375</v>
      </c>
      <c r="G79" s="103">
        <f t="shared" si="2"/>
        <v>0</v>
      </c>
    </row>
    <row r="80" spans="1:7" s="49" customFormat="1" ht="30" customHeight="1" x14ac:dyDescent="0.2">
      <c r="A80" s="25" t="s">
        <v>260</v>
      </c>
      <c r="B80" s="68">
        <v>690</v>
      </c>
      <c r="C80" s="67">
        <v>0.27</v>
      </c>
      <c r="D80" s="78"/>
      <c r="E80" s="44" t="s">
        <v>194</v>
      </c>
      <c r="F80" s="30" t="s">
        <v>375</v>
      </c>
      <c r="G80" s="103">
        <f t="shared" si="2"/>
        <v>0</v>
      </c>
    </row>
    <row r="81" spans="1:7" s="49" customFormat="1" ht="30" customHeight="1" x14ac:dyDescent="0.2">
      <c r="A81" s="76" t="s">
        <v>261</v>
      </c>
      <c r="B81" s="68">
        <v>620</v>
      </c>
      <c r="C81" s="67">
        <v>0.27</v>
      </c>
      <c r="D81" s="78"/>
      <c r="E81" s="44" t="s">
        <v>194</v>
      </c>
      <c r="F81" s="30" t="s">
        <v>375</v>
      </c>
      <c r="G81" s="103">
        <f t="shared" si="2"/>
        <v>0</v>
      </c>
    </row>
    <row r="82" spans="1:7" s="49" customFormat="1" ht="30" customHeight="1" x14ac:dyDescent="0.2">
      <c r="A82" s="76" t="s">
        <v>262</v>
      </c>
      <c r="B82" s="68">
        <v>620</v>
      </c>
      <c r="C82" s="67">
        <v>0.27</v>
      </c>
      <c r="D82" s="78"/>
      <c r="E82" s="44" t="s">
        <v>194</v>
      </c>
      <c r="F82" s="30" t="s">
        <v>375</v>
      </c>
      <c r="G82" s="103">
        <f t="shared" si="2"/>
        <v>0</v>
      </c>
    </row>
    <row r="83" spans="1:7" s="49" customFormat="1" ht="30" customHeight="1" x14ac:dyDescent="0.2">
      <c r="A83" s="25" t="s">
        <v>263</v>
      </c>
      <c r="B83" s="68">
        <v>550</v>
      </c>
      <c r="C83" s="67">
        <v>0.27</v>
      </c>
      <c r="D83" s="78"/>
      <c r="E83" s="44" t="s">
        <v>194</v>
      </c>
      <c r="F83" s="30" t="s">
        <v>375</v>
      </c>
      <c r="G83" s="103">
        <f>(B83*1.27)*D83*25</f>
        <v>0</v>
      </c>
    </row>
    <row r="84" spans="1:7" s="49" customFormat="1" ht="30" customHeight="1" x14ac:dyDescent="0.2">
      <c r="A84" s="157" t="s">
        <v>418</v>
      </c>
      <c r="B84" s="216"/>
      <c r="C84" s="217"/>
      <c r="D84" s="217"/>
      <c r="E84" s="217"/>
      <c r="F84" s="217"/>
      <c r="G84" s="218"/>
    </row>
    <row r="85" spans="1:7" s="49" customFormat="1" ht="30" customHeight="1" x14ac:dyDescent="0.2">
      <c r="A85" s="77" t="s">
        <v>264</v>
      </c>
      <c r="B85" s="41">
        <v>3300</v>
      </c>
      <c r="C85" s="70">
        <v>0.27</v>
      </c>
      <c r="D85" s="143"/>
      <c r="E85" s="19" t="s">
        <v>193</v>
      </c>
      <c r="F85" s="30" t="s">
        <v>351</v>
      </c>
      <c r="G85" s="103">
        <f>(B85*1.27)*D85</f>
        <v>0</v>
      </c>
    </row>
    <row r="86" spans="1:7" s="49" customFormat="1" ht="30" customHeight="1" x14ac:dyDescent="0.2">
      <c r="A86" s="77" t="s">
        <v>265</v>
      </c>
      <c r="B86" s="41">
        <v>3400</v>
      </c>
      <c r="C86" s="70">
        <v>0.27</v>
      </c>
      <c r="D86" s="144"/>
      <c r="E86" s="19" t="s">
        <v>193</v>
      </c>
      <c r="F86" s="30" t="s">
        <v>375</v>
      </c>
      <c r="G86" s="103">
        <f>(B86*1.27)*D86</f>
        <v>0</v>
      </c>
    </row>
    <row r="87" spans="1:7" s="49" customFormat="1" ht="30" customHeight="1" x14ac:dyDescent="0.2">
      <c r="A87" s="77" t="s">
        <v>266</v>
      </c>
      <c r="B87" s="41">
        <v>3700</v>
      </c>
      <c r="C87" s="70">
        <v>0.27</v>
      </c>
      <c r="D87" s="144"/>
      <c r="E87" s="19" t="s">
        <v>193</v>
      </c>
      <c r="F87" s="30" t="s">
        <v>375</v>
      </c>
      <c r="G87" s="103">
        <f>(B87*1.27)*D87</f>
        <v>0</v>
      </c>
    </row>
    <row r="88" spans="1:7" s="49" customFormat="1" ht="30" customHeight="1" x14ac:dyDescent="0.2">
      <c r="A88" s="77" t="s">
        <v>267</v>
      </c>
      <c r="B88" s="41">
        <v>3700</v>
      </c>
      <c r="C88" s="70">
        <v>0.27</v>
      </c>
      <c r="D88" s="144"/>
      <c r="E88" s="19" t="s">
        <v>193</v>
      </c>
      <c r="F88" s="30" t="s">
        <v>375</v>
      </c>
      <c r="G88" s="103">
        <f t="shared" ref="G88:G117" si="3">(B88*1.27)*D88</f>
        <v>0</v>
      </c>
    </row>
    <row r="89" spans="1:7" s="49" customFormat="1" ht="30" customHeight="1" x14ac:dyDescent="0.2">
      <c r="A89" s="77" t="s">
        <v>268</v>
      </c>
      <c r="B89" s="41">
        <v>3700</v>
      </c>
      <c r="C89" s="70">
        <v>0.27</v>
      </c>
      <c r="D89" s="143"/>
      <c r="E89" s="19" t="s">
        <v>193</v>
      </c>
      <c r="F89" s="30" t="s">
        <v>375</v>
      </c>
      <c r="G89" s="103">
        <f t="shared" si="3"/>
        <v>0</v>
      </c>
    </row>
    <row r="90" spans="1:7" s="49" customFormat="1" ht="30" customHeight="1" x14ac:dyDescent="0.2">
      <c r="A90" s="77" t="s">
        <v>419</v>
      </c>
      <c r="B90" s="41">
        <v>3490</v>
      </c>
      <c r="C90" s="70">
        <v>0.27</v>
      </c>
      <c r="D90" s="143"/>
      <c r="E90" s="19" t="s">
        <v>193</v>
      </c>
      <c r="F90" s="30" t="s">
        <v>375</v>
      </c>
      <c r="G90" s="103">
        <f t="shared" si="3"/>
        <v>0</v>
      </c>
    </row>
    <row r="91" spans="1:7" s="49" customFormat="1" ht="30" customHeight="1" x14ac:dyDescent="0.2">
      <c r="A91" s="77" t="s">
        <v>269</v>
      </c>
      <c r="B91" s="41">
        <v>3400</v>
      </c>
      <c r="C91" s="70">
        <v>0.27</v>
      </c>
      <c r="D91" s="143"/>
      <c r="E91" s="19" t="s">
        <v>193</v>
      </c>
      <c r="F91" s="30" t="s">
        <v>375</v>
      </c>
      <c r="G91" s="103">
        <f t="shared" si="3"/>
        <v>0</v>
      </c>
    </row>
    <row r="92" spans="1:7" s="49" customFormat="1" ht="30" customHeight="1" x14ac:dyDescent="0.2">
      <c r="A92" s="77" t="s">
        <v>270</v>
      </c>
      <c r="B92" s="41">
        <v>3400</v>
      </c>
      <c r="C92" s="70">
        <v>0.27</v>
      </c>
      <c r="D92" s="143"/>
      <c r="E92" s="19" t="s">
        <v>193</v>
      </c>
      <c r="F92" s="30" t="s">
        <v>351</v>
      </c>
      <c r="G92" s="103">
        <f t="shared" si="3"/>
        <v>0</v>
      </c>
    </row>
    <row r="93" spans="1:7" s="49" customFormat="1" ht="30" customHeight="1" x14ac:dyDescent="0.2">
      <c r="A93" s="77" t="s">
        <v>271</v>
      </c>
      <c r="B93" s="41">
        <v>4700</v>
      </c>
      <c r="C93" s="70">
        <v>0.27</v>
      </c>
      <c r="D93" s="143"/>
      <c r="E93" s="19" t="s">
        <v>193</v>
      </c>
      <c r="F93" s="30" t="s">
        <v>375</v>
      </c>
      <c r="G93" s="103">
        <f t="shared" si="3"/>
        <v>0</v>
      </c>
    </row>
    <row r="94" spans="1:7" s="49" customFormat="1" ht="30" customHeight="1" x14ac:dyDescent="0.2">
      <c r="A94" s="25" t="s">
        <v>272</v>
      </c>
      <c r="B94" s="41">
        <v>5200</v>
      </c>
      <c r="C94" s="70">
        <v>0.27</v>
      </c>
      <c r="D94" s="143"/>
      <c r="E94" s="19" t="s">
        <v>193</v>
      </c>
      <c r="F94" s="30" t="s">
        <v>351</v>
      </c>
      <c r="G94" s="103">
        <f t="shared" si="3"/>
        <v>0</v>
      </c>
    </row>
    <row r="95" spans="1:7" s="49" customFormat="1" ht="30" customHeight="1" x14ac:dyDescent="0.2">
      <c r="A95" s="25" t="s">
        <v>273</v>
      </c>
      <c r="B95" s="41">
        <v>3400</v>
      </c>
      <c r="C95" s="70">
        <v>0.18</v>
      </c>
      <c r="D95" s="143"/>
      <c r="E95" s="19" t="s">
        <v>193</v>
      </c>
      <c r="F95" s="30" t="s">
        <v>382</v>
      </c>
      <c r="G95" s="103">
        <f>(B95*1.18)*D95</f>
        <v>0</v>
      </c>
    </row>
    <row r="96" spans="1:7" s="49" customFormat="1" ht="30" customHeight="1" x14ac:dyDescent="0.2">
      <c r="A96" s="25" t="s">
        <v>274</v>
      </c>
      <c r="B96" s="41">
        <v>3800</v>
      </c>
      <c r="C96" s="70">
        <v>0.18</v>
      </c>
      <c r="D96" s="143"/>
      <c r="E96" s="19" t="s">
        <v>193</v>
      </c>
      <c r="F96" s="30" t="s">
        <v>382</v>
      </c>
      <c r="G96" s="103">
        <f t="shared" ref="G96:G102" si="4">(B96*1.18)*D96</f>
        <v>0</v>
      </c>
    </row>
    <row r="97" spans="1:7" s="49" customFormat="1" ht="30" customHeight="1" x14ac:dyDescent="0.2">
      <c r="A97" s="25" t="s">
        <v>275</v>
      </c>
      <c r="B97" s="41">
        <v>5100</v>
      </c>
      <c r="C97" s="70">
        <v>0.18</v>
      </c>
      <c r="D97" s="143"/>
      <c r="E97" s="19" t="s">
        <v>193</v>
      </c>
      <c r="F97" s="30" t="s">
        <v>375</v>
      </c>
      <c r="G97" s="103">
        <f t="shared" si="4"/>
        <v>0</v>
      </c>
    </row>
    <row r="98" spans="1:7" s="49" customFormat="1" ht="30" customHeight="1" x14ac:dyDescent="0.2">
      <c r="A98" s="25" t="s">
        <v>276</v>
      </c>
      <c r="B98" s="41">
        <v>4300</v>
      </c>
      <c r="C98" s="70">
        <v>0.18</v>
      </c>
      <c r="D98" s="143"/>
      <c r="E98" s="19" t="s">
        <v>193</v>
      </c>
      <c r="F98" s="30" t="s">
        <v>382</v>
      </c>
      <c r="G98" s="103">
        <f t="shared" si="4"/>
        <v>0</v>
      </c>
    </row>
    <row r="99" spans="1:7" s="49" customFormat="1" ht="30" customHeight="1" x14ac:dyDescent="0.2">
      <c r="A99" s="80" t="s">
        <v>277</v>
      </c>
      <c r="B99" s="97">
        <v>4600</v>
      </c>
      <c r="C99" s="98">
        <v>0.18</v>
      </c>
      <c r="D99" s="145"/>
      <c r="E99" s="84" t="s">
        <v>193</v>
      </c>
      <c r="F99" s="30" t="s">
        <v>375</v>
      </c>
      <c r="G99" s="103">
        <f t="shared" si="4"/>
        <v>0</v>
      </c>
    </row>
    <row r="100" spans="1:7" s="49" customFormat="1" ht="30" customHeight="1" x14ac:dyDescent="0.2">
      <c r="A100" s="80" t="s">
        <v>345</v>
      </c>
      <c r="B100" s="97">
        <v>4900</v>
      </c>
      <c r="C100" s="98">
        <v>0.18</v>
      </c>
      <c r="D100" s="145"/>
      <c r="E100" s="84" t="s">
        <v>193</v>
      </c>
      <c r="F100" s="30" t="s">
        <v>375</v>
      </c>
      <c r="G100" s="103">
        <f t="shared" si="4"/>
        <v>0</v>
      </c>
    </row>
    <row r="101" spans="1:7" s="49" customFormat="1" ht="30" customHeight="1" x14ac:dyDescent="0.2">
      <c r="A101" s="25" t="s">
        <v>346</v>
      </c>
      <c r="B101" s="68">
        <v>960</v>
      </c>
      <c r="C101" s="98">
        <v>0.18</v>
      </c>
      <c r="D101" s="143"/>
      <c r="E101" s="44" t="s">
        <v>193</v>
      </c>
      <c r="F101" s="30" t="s">
        <v>444</v>
      </c>
      <c r="G101" s="103">
        <f>(B101*1.18)*D101*3</f>
        <v>0</v>
      </c>
    </row>
    <row r="102" spans="1:7" s="49" customFormat="1" ht="30" customHeight="1" x14ac:dyDescent="0.2">
      <c r="A102" s="91" t="s">
        <v>297</v>
      </c>
      <c r="B102" s="99">
        <v>3900</v>
      </c>
      <c r="C102" s="100">
        <v>0.18</v>
      </c>
      <c r="D102" s="146"/>
      <c r="E102" s="84" t="s">
        <v>193</v>
      </c>
      <c r="F102" s="101" t="s">
        <v>445</v>
      </c>
      <c r="G102" s="103">
        <f t="shared" si="4"/>
        <v>0</v>
      </c>
    </row>
    <row r="103" spans="1:7" s="49" customFormat="1" ht="30" customHeight="1" x14ac:dyDescent="0.2">
      <c r="A103" s="157" t="s">
        <v>446</v>
      </c>
      <c r="B103" s="219"/>
      <c r="C103" s="220"/>
      <c r="D103" s="220"/>
      <c r="E103" s="220"/>
      <c r="F103" s="220"/>
      <c r="G103" s="221"/>
    </row>
    <row r="104" spans="1:7" s="49" customFormat="1" ht="30" customHeight="1" x14ac:dyDescent="0.2">
      <c r="A104" s="25" t="s">
        <v>278</v>
      </c>
      <c r="B104" s="16">
        <v>620</v>
      </c>
      <c r="C104" s="65">
        <v>0.27</v>
      </c>
      <c r="D104" s="78"/>
      <c r="E104" s="19" t="s">
        <v>194</v>
      </c>
      <c r="F104" s="30" t="s">
        <v>372</v>
      </c>
      <c r="G104" s="103">
        <f>(B104*1.27)*D104*50</f>
        <v>0</v>
      </c>
    </row>
    <row r="105" spans="1:7" s="49" customFormat="1" ht="30" customHeight="1" x14ac:dyDescent="0.2">
      <c r="A105" s="25" t="s">
        <v>290</v>
      </c>
      <c r="B105" s="16">
        <v>1870</v>
      </c>
      <c r="C105" s="65">
        <v>0.27</v>
      </c>
      <c r="D105" s="78"/>
      <c r="E105" s="19" t="s">
        <v>194</v>
      </c>
      <c r="F105" s="30" t="s">
        <v>372</v>
      </c>
      <c r="G105" s="103">
        <f>(B105*1.27)*D105*2</f>
        <v>0</v>
      </c>
    </row>
    <row r="106" spans="1:7" s="49" customFormat="1" ht="30" customHeight="1" x14ac:dyDescent="0.2">
      <c r="A106" s="25" t="s">
        <v>279</v>
      </c>
      <c r="B106" s="16">
        <v>650</v>
      </c>
      <c r="C106" s="65">
        <v>0.27</v>
      </c>
      <c r="D106" s="78"/>
      <c r="E106" s="19" t="s">
        <v>194</v>
      </c>
      <c r="F106" s="30" t="s">
        <v>372</v>
      </c>
      <c r="G106" s="103">
        <f>(B106*1.27)*D106*25</f>
        <v>0</v>
      </c>
    </row>
    <row r="107" spans="1:7" s="49" customFormat="1" ht="30" customHeight="1" x14ac:dyDescent="0.2">
      <c r="A107" s="25" t="s">
        <v>280</v>
      </c>
      <c r="B107" s="66">
        <v>460</v>
      </c>
      <c r="C107" s="65">
        <v>0.27</v>
      </c>
      <c r="D107" s="78"/>
      <c r="E107" s="19" t="s">
        <v>194</v>
      </c>
      <c r="F107" s="30" t="s">
        <v>372</v>
      </c>
      <c r="G107" s="103">
        <f>(B107*1.27)*D107*50</f>
        <v>0</v>
      </c>
    </row>
    <row r="108" spans="1:7" s="49" customFormat="1" ht="30" customHeight="1" x14ac:dyDescent="0.2">
      <c r="A108" s="25" t="s">
        <v>291</v>
      </c>
      <c r="B108" s="66">
        <v>1420</v>
      </c>
      <c r="C108" s="65">
        <v>0.27</v>
      </c>
      <c r="D108" s="78"/>
      <c r="E108" s="19" t="s">
        <v>194</v>
      </c>
      <c r="F108" s="30" t="s">
        <v>372</v>
      </c>
      <c r="G108" s="103">
        <f>(B108*1.27)*D108*2</f>
        <v>0</v>
      </c>
    </row>
    <row r="109" spans="1:7" s="49" customFormat="1" ht="30" customHeight="1" x14ac:dyDescent="0.2">
      <c r="A109" s="25" t="s">
        <v>281</v>
      </c>
      <c r="B109" s="16">
        <v>180</v>
      </c>
      <c r="C109" s="65">
        <v>0.27</v>
      </c>
      <c r="D109" s="78"/>
      <c r="E109" s="19" t="s">
        <v>194</v>
      </c>
      <c r="F109" s="30" t="s">
        <v>357</v>
      </c>
      <c r="G109" s="103">
        <f>(B109*1.27)*D109*50</f>
        <v>0</v>
      </c>
    </row>
    <row r="110" spans="1:7" s="49" customFormat="1" ht="30" customHeight="1" x14ac:dyDescent="0.2">
      <c r="A110" s="25" t="s">
        <v>292</v>
      </c>
      <c r="B110" s="16">
        <v>208</v>
      </c>
      <c r="C110" s="65">
        <v>0.27</v>
      </c>
      <c r="D110" s="78"/>
      <c r="E110" s="19" t="s">
        <v>194</v>
      </c>
      <c r="F110" s="30" t="s">
        <v>357</v>
      </c>
      <c r="G110" s="103">
        <f>(B110*1.27)*D110*2.5</f>
        <v>0</v>
      </c>
    </row>
    <row r="111" spans="1:7" s="49" customFormat="1" ht="30" customHeight="1" x14ac:dyDescent="0.2">
      <c r="A111" s="25" t="s">
        <v>293</v>
      </c>
      <c r="B111" s="16">
        <v>1645</v>
      </c>
      <c r="C111" s="65">
        <v>0.27</v>
      </c>
      <c r="D111" s="78"/>
      <c r="E111" s="19" t="s">
        <v>194</v>
      </c>
      <c r="F111" s="30" t="s">
        <v>372</v>
      </c>
      <c r="G111" s="103">
        <f>(B111*1.27)*D111*2</f>
        <v>0</v>
      </c>
    </row>
    <row r="112" spans="1:7" s="49" customFormat="1" ht="30" customHeight="1" x14ac:dyDescent="0.2">
      <c r="A112" s="25" t="s">
        <v>282</v>
      </c>
      <c r="B112" s="16">
        <v>475</v>
      </c>
      <c r="C112" s="65">
        <v>0.27</v>
      </c>
      <c r="D112" s="78"/>
      <c r="E112" s="19" t="s">
        <v>194</v>
      </c>
      <c r="F112" s="30" t="s">
        <v>372</v>
      </c>
      <c r="G112" s="103">
        <f>(B112*1.27)*D112*50</f>
        <v>0</v>
      </c>
    </row>
    <row r="113" spans="1:7" s="49" customFormat="1" ht="30" customHeight="1" x14ac:dyDescent="0.2">
      <c r="A113" s="39" t="s">
        <v>285</v>
      </c>
      <c r="B113" s="22">
        <v>490</v>
      </c>
      <c r="C113" s="71">
        <v>0.27</v>
      </c>
      <c r="D113" s="79"/>
      <c r="E113" s="33" t="s">
        <v>194</v>
      </c>
      <c r="F113" s="30" t="s">
        <v>357</v>
      </c>
      <c r="G113" s="103">
        <f>(B113*1.27)*D113*30</f>
        <v>0</v>
      </c>
    </row>
    <row r="114" spans="1:7" s="49" customFormat="1" ht="30" customHeight="1" x14ac:dyDescent="0.2">
      <c r="A114" s="39" t="s">
        <v>286</v>
      </c>
      <c r="B114" s="72">
        <v>410</v>
      </c>
      <c r="C114" s="71">
        <v>0.27</v>
      </c>
      <c r="D114" s="79"/>
      <c r="E114" s="33" t="s">
        <v>194</v>
      </c>
      <c r="F114" s="30" t="s">
        <v>357</v>
      </c>
      <c r="G114" s="103">
        <f>(B114*1.27)*D114*30</f>
        <v>0</v>
      </c>
    </row>
    <row r="115" spans="1:7" s="49" customFormat="1" ht="30" customHeight="1" x14ac:dyDescent="0.2">
      <c r="A115" s="39" t="s">
        <v>424</v>
      </c>
      <c r="B115" s="72">
        <v>290</v>
      </c>
      <c r="C115" s="71">
        <v>0.27</v>
      </c>
      <c r="D115" s="79"/>
      <c r="E115" s="33" t="s">
        <v>194</v>
      </c>
      <c r="F115" s="30" t="s">
        <v>357</v>
      </c>
      <c r="G115" s="103">
        <f>(B115*1.27)*D115*30</f>
        <v>0</v>
      </c>
    </row>
    <row r="116" spans="1:7" s="49" customFormat="1" ht="30" customHeight="1" x14ac:dyDescent="0.2">
      <c r="A116" s="157" t="s">
        <v>298</v>
      </c>
      <c r="B116" s="216"/>
      <c r="C116" s="217"/>
      <c r="D116" s="217"/>
      <c r="E116" s="217"/>
      <c r="F116" s="217"/>
      <c r="G116" s="218"/>
    </row>
    <row r="117" spans="1:7" s="49" customFormat="1" ht="30" customHeight="1" x14ac:dyDescent="0.2">
      <c r="A117" s="39" t="s">
        <v>294</v>
      </c>
      <c r="B117" s="72">
        <v>1360</v>
      </c>
      <c r="C117" s="71">
        <v>0.27</v>
      </c>
      <c r="D117" s="79"/>
      <c r="E117" s="33" t="s">
        <v>284</v>
      </c>
      <c r="F117" s="30" t="s">
        <v>387</v>
      </c>
      <c r="G117" s="103">
        <f t="shared" si="3"/>
        <v>0</v>
      </c>
    </row>
    <row r="118" spans="1:7" ht="21.75" customHeight="1" x14ac:dyDescent="0.25">
      <c r="G118" s="104">
        <f>SUM(G7:G117)</f>
        <v>0</v>
      </c>
    </row>
  </sheetData>
  <mergeCells count="8">
    <mergeCell ref="B6:G6"/>
    <mergeCell ref="B8:G8"/>
    <mergeCell ref="B103:G103"/>
    <mergeCell ref="B116:G116"/>
    <mergeCell ref="B84:G84"/>
    <mergeCell ref="B67:G67"/>
    <mergeCell ref="B40:G40"/>
    <mergeCell ref="B28:G28"/>
  </mergeCells>
  <hyperlinks>
    <hyperlink ref="A8" r:id="rId1"/>
    <hyperlink ref="A28" r:id="rId2" display="ELSŐ PESTI MALOM:"/>
    <hyperlink ref="A40" r:id="rId3" display="TÉSZTA:"/>
    <hyperlink ref="A67" r:id="rId4"/>
    <hyperlink ref="A84" r:id="rId5" display="PUSZEDLI, KEKSZ:"/>
    <hyperlink ref="A103" r:id="rId6" display="GABONA:"/>
    <hyperlink ref="A116" r:id="rId7"/>
  </hyperlinks>
  <pageMargins left="0.7" right="0.7" top="0.75" bottom="0.75" header="0.3" footer="0.3"/>
  <pageSetup paperSize="9" orientation="portrait" r:id="rId8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8</vt:i4>
      </vt:variant>
    </vt:vector>
  </HeadingPairs>
  <TitlesOfParts>
    <vt:vector size="8" baseType="lpstr">
      <vt:lpstr>Összesítő</vt:lpstr>
      <vt:lpstr>Liszt</vt:lpstr>
      <vt:lpstr>Gabona, dara, korpa</vt:lpstr>
      <vt:lpstr>Tészta</vt:lpstr>
      <vt:lpstr>Reggeliző pehely</vt:lpstr>
      <vt:lpstr>Rágcsálnivalók</vt:lpstr>
      <vt:lpstr>Házt.kisgép, olaj...</vt:lpstr>
      <vt:lpstr>XXL kiszerelés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Tulajdonos</dc:creator>
  <cp:lastModifiedBy>Tulajdonos</cp:lastModifiedBy>
  <dcterms:created xsi:type="dcterms:W3CDTF">2021-11-11T10:52:06Z</dcterms:created>
  <dcterms:modified xsi:type="dcterms:W3CDTF">2022-01-04T07:39:20Z</dcterms:modified>
</cp:coreProperties>
</file>