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workbook.xml" ContentType="application/vnd.openxmlformats-officedocument.spreadsheetml.sheet.main+xml"/>
  <Override PartName="/xl/comments3.xml" ContentType="application/vnd.openxmlformats-officedocument.spreadsheetml.comments+xml"/>
  <Override PartName="/xl/media/image1.png" ContentType="image/png"/>
  <Override PartName="/xl/media/image2.jpeg" ContentType="image/jpeg"/>
  <Override PartName="/xl/media/image3.jpeg" ContentType="image/jpeg"/>
  <Override PartName="/xl/media/image4.jpeg" ContentType="image/jpeg"/>
  <Override PartName="/xl/media/image7.png" ContentType="image/png"/>
  <Override PartName="/xl/media/image5.jpeg" ContentType="image/jpeg"/>
  <Override PartName="/xl/media/image6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9.png" ContentType="image/pn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sharedStrings.xml" ContentType="application/vnd.openxmlformats-officedocument.spreadsheetml.sharedString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3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vmlDrawing4.vml" ContentType="application/vnd.openxmlformats-officedocument.vmlDrawing"/>
  <Override PartName="/xl/drawings/drawing7.xml" ContentType="application/vnd.openxmlformats-officedocument.drawing+xml"/>
  <Override PartName="/xl/drawings/vmlDrawing5.vml" ContentType="application/vnd.openxmlformats-officedocument.vmlDrawing"/>
  <Override PartName="/xl/drawings/drawing8.xml" ContentType="application/vnd.openxmlformats-officedocument.drawing+xml"/>
  <Override PartName="/xl/drawings/vmlDrawing6.vml" ContentType="application/vnd.openxmlformats-officedocument.vmlDrawing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Összesítő" sheetId="1" state="visible" r:id="rId2"/>
    <sheet name="Liszt" sheetId="2" state="visible" r:id="rId3"/>
    <sheet name="Gabona, dara, korpa" sheetId="3" state="visible" r:id="rId4"/>
    <sheet name="Tészta" sheetId="4" state="visible" r:id="rId5"/>
    <sheet name="Reggeliző pehely" sheetId="5" state="visible" r:id="rId6"/>
    <sheet name="Rágcsálnivalók" sheetId="6" state="visible" r:id="rId7"/>
    <sheet name="Házt.gép, olaj, föld..." sheetId="7" state="visible" r:id="rId8"/>
    <sheet name="XXL kiszerelés" sheetId="8" state="visible" r:id="rId9"/>
  </sheets>
  <definedNames>
    <definedName function="false" hidden="true" localSheetId="2" name="_xlnm._FilterDatabase" vbProcedure="false">'Gabona, dara, korpa'!$A$5:$K$43</definedName>
    <definedName function="false" hidden="true" localSheetId="5" name="_xlnm._FilterDatabase" vbProcedure="false">Rágcsálnivalók!$A$5:$K$54</definedName>
    <definedName function="false" hidden="true" localSheetId="4" name="_xlnm._FilterDatabase" vbProcedure="false">'Reggeliző pehely'!$A$5:$K$38</definedName>
    <definedName function="false" hidden="true" localSheetId="3" name="_xlnm._FilterDatabase" vbProcedure="false">Tészta!$A$5:$K$52</definedName>
    <definedName function="false" hidden="true" localSheetId="7" name="_xlnm._FilterDatabase" vbProcedure="false">'XXL kiszerelés'!$A$5:$G$143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A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9" authorId="0">
      <text>
        <r>
          <rPr>
            <sz val="11"/>
            <color rgb="FF000000"/>
            <rFont val="Calibri"/>
            <family val="2"/>
            <charset val="238"/>
          </rPr>
          <t xml:space="preserve"> </t>
        </r>
      </text>
    </comment>
    <comment ref="A6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6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6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6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A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11"/>
            <color rgb="FF000000"/>
            <rFont val="Calibri"/>
            <family val="2"/>
            <charset val="238"/>
          </rPr>
          <t xml:space="preserve"> </t>
        </r>
      </text>
    </comment>
    <comment ref="A2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A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8" authorId="0">
      <text>
        <r>
          <rPr>
            <sz val="11"/>
            <color rgb="FF000000"/>
            <rFont val="Calibri"/>
            <family val="2"/>
            <charset val="238"/>
          </rPr>
          <t xml:space="preserve"> </t>
        </r>
      </text>
    </comment>
    <comment ref="A3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A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3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4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5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A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A141" authorId="0">
      <text>
        <r>
          <rPr>
            <sz val="9"/>
            <color rgb="FF000000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<sst xmlns="http://schemas.openxmlformats.org/spreadsheetml/2006/main" count="1297" uniqueCount="594">
  <si>
    <r>
      <rPr>
        <b val="true"/>
        <sz val="16"/>
        <color rgb="FF000000"/>
        <rFont val="Calibri"/>
        <family val="2"/>
        <charset val="238"/>
      </rPr>
      <t xml:space="preserve">Árgarancia: 2023. január </t>
    </r>
    <r>
      <rPr>
        <b val="true"/>
        <sz val="8"/>
        <color rgb="FF000000"/>
        <rFont val="Calibri"/>
        <family val="2"/>
        <charset val="238"/>
      </rPr>
      <t xml:space="preserve"> - ban elküldött rendelésekre a készlet erejéig</t>
    </r>
  </si>
  <si>
    <t xml:space="preserve">Rendelés összesítő:</t>
  </si>
  <si>
    <t xml:space="preserve">Megrendelő adatai</t>
  </si>
  <si>
    <t xml:space="preserve">készletinfó: osgabonamuhely.hu</t>
  </si>
  <si>
    <r>
      <rPr>
        <b val="true"/>
        <sz val="11"/>
        <color rgb="FF000000"/>
        <rFont val="Calibri"/>
        <family val="2"/>
        <charset val="238"/>
      </rPr>
      <t xml:space="preserve">bruttó rendelési érték </t>
    </r>
    <r>
      <rPr>
        <b val="true"/>
        <sz val="7"/>
        <color rgb="FF000000"/>
        <rFont val="Calibri"/>
        <family val="2"/>
        <charset val="238"/>
      </rPr>
      <t xml:space="preserve">(kedvezmények nélkül)</t>
    </r>
  </si>
  <si>
    <t xml:space="preserve">Cégnév:</t>
  </si>
  <si>
    <t xml:space="preserve">Liszt &amp; lisztkeverék</t>
  </si>
  <si>
    <r>
      <rPr>
        <b val="true"/>
        <sz val="14"/>
        <color rgb="FF000000"/>
        <rFont val="Calibri"/>
        <family val="2"/>
        <charset val="238"/>
      </rPr>
      <t xml:space="preserve">Szállítási cím: </t>
    </r>
    <r>
      <rPr>
        <sz val="8"/>
        <color rgb="FF000000"/>
        <rFont val="Calibri"/>
        <family val="2"/>
        <charset val="238"/>
      </rPr>
      <t xml:space="preserve">(új vagy változás esetén) </t>
    </r>
  </si>
  <si>
    <t xml:space="preserve">Gabona, dara, korpa</t>
  </si>
  <si>
    <r>
      <rPr>
        <b val="true"/>
        <sz val="14"/>
        <color rgb="FF000000"/>
        <rFont val="Calibri"/>
        <family val="2"/>
        <charset val="238"/>
      </rPr>
      <t xml:space="preserve">Számlázási adatok:</t>
    </r>
    <r>
      <rPr>
        <sz val="8"/>
        <color rgb="FF000000"/>
        <rFont val="Calibri"/>
        <family val="2"/>
        <charset val="238"/>
      </rPr>
      <t xml:space="preserve"> (új vagy változás esetén)</t>
    </r>
  </si>
  <si>
    <t xml:space="preserve">Tojásmentes tészta</t>
  </si>
  <si>
    <r>
      <rPr>
        <b val="true"/>
        <sz val="14"/>
        <color rgb="FF000000"/>
        <rFont val="Calibri"/>
        <family val="2"/>
        <charset val="238"/>
      </rPr>
      <t xml:space="preserve">Adószám:</t>
    </r>
    <r>
      <rPr>
        <sz val="8"/>
        <color rgb="FF000000"/>
        <rFont val="Calibri"/>
        <family val="2"/>
        <charset val="238"/>
      </rPr>
      <t xml:space="preserve"> (új vagy változás esetén)</t>
    </r>
  </si>
  <si>
    <t xml:space="preserve">Reggeliző pehely &amp; müzli</t>
  </si>
  <si>
    <r>
      <rPr>
        <b val="true"/>
        <sz val="14"/>
        <color rgb="FF000000"/>
        <rFont val="Calibri"/>
        <family val="2"/>
        <charset val="238"/>
      </rPr>
      <t xml:space="preserve">Kapcsolattartó:</t>
    </r>
    <r>
      <rPr>
        <b val="true"/>
        <sz val="8"/>
        <color rgb="FF000000"/>
        <rFont val="Calibri"/>
        <family val="2"/>
        <charset val="238"/>
      </rPr>
      <t xml:space="preserve"> </t>
    </r>
    <r>
      <rPr>
        <sz val="8"/>
        <color rgb="FF000000"/>
        <rFont val="Calibri"/>
        <family val="2"/>
        <charset val="238"/>
      </rPr>
      <t xml:space="preserve">(új vagy változás esetén)</t>
    </r>
  </si>
  <si>
    <t xml:space="preserve">Rágcsálnivalók sós &amp; édes</t>
  </si>
  <si>
    <r>
      <rPr>
        <b val="true"/>
        <sz val="14"/>
        <color rgb="FF000000"/>
        <rFont val="Calibri"/>
        <family val="2"/>
        <charset val="238"/>
      </rPr>
      <t xml:space="preserve">Telefonszám, email:</t>
    </r>
    <r>
      <rPr>
        <sz val="8"/>
        <color rgb="FF000000"/>
        <rFont val="Calibri"/>
        <family val="2"/>
        <charset val="238"/>
      </rPr>
      <t xml:space="preserve"> (új vagy változás esetén)</t>
    </r>
  </si>
  <si>
    <t xml:space="preserve">Háztartási kisgép &amp; olaj, víz, föld</t>
  </si>
  <si>
    <t xml:space="preserve">XXL kiszerelés</t>
  </si>
  <si>
    <r>
      <rPr>
        <b val="true"/>
        <sz val="16"/>
        <color rgb="FF000000"/>
        <rFont val="Calibri"/>
        <family val="2"/>
        <charset val="238"/>
      </rPr>
      <t xml:space="preserve">Akció, Újdonság, Szezonális kínálat: </t>
    </r>
    <r>
      <rPr>
        <b val="true"/>
        <sz val="10"/>
        <color rgb="FF000000"/>
        <rFont val="Calibri"/>
        <family val="2"/>
        <charset val="238"/>
      </rPr>
      <t xml:space="preserve">(rendeléshez klikk a termék nevére)</t>
    </r>
    <r>
      <rPr>
        <b val="true"/>
        <sz val="9"/>
        <color rgb="FF000000"/>
        <rFont val="Calibri"/>
        <family val="2"/>
        <charset val="238"/>
      </rPr>
      <t xml:space="preserve"> - a kedvezmény csak a számlán kerül levonásra</t>
    </r>
  </si>
  <si>
    <t xml:space="preserve">Összesen:</t>
  </si>
  <si>
    <t xml:space="preserve">Bio puffasztott tönköly natur 200 g  1+1 Ajándék</t>
  </si>
  <si>
    <t xml:space="preserve">Egyet fizet kettőt vihet!</t>
  </si>
  <si>
    <t xml:space="preserve">Bio green lunch fehérje&amp;rostdús reformköret 5-6 személyre 500g </t>
  </si>
  <si>
    <t xml:space="preserve">Zöldborsó, zöldlencse + rizs: 20 perc múlva családi ebéd! -50%</t>
  </si>
  <si>
    <t xml:space="preserve"> Bio tönköly natúr „Fitness” tallér 100 g</t>
  </si>
  <si>
    <t xml:space="preserve">Tisztán növényi vegán ropogtatnivaló - 40%</t>
  </si>
  <si>
    <t xml:space="preserve">Bio alakor ősbúza tészta szélesmetélt teljes őrlésű 250 g </t>
  </si>
  <si>
    <t xml:space="preserve">Ősgabona, kiemelkedő rost- és ásványi anyag tartalommal - 35%</t>
  </si>
  <si>
    <t xml:space="preserve">Bio puffasztott ősgabona csokis 160 g</t>
  </si>
  <si>
    <t xml:space="preserve">Csokis finomság, mely ráadásul teljes értékű -32%</t>
  </si>
  <si>
    <t xml:space="preserve">Első P. Malom Tönkölybúza liszt teljes kiőrlésű TBL300 1kg</t>
  </si>
  <si>
    <t xml:space="preserve">Rostdús liszt, mely felüdülés az ünnepek után -30%</t>
  </si>
  <si>
    <t xml:space="preserve">Bio tönköly mézes puszedli szilvalekvárral 200 g</t>
  </si>
  <si>
    <t xml:space="preserve">Cukormentes puszedlik termelői virágmézzel -30%</t>
  </si>
  <si>
    <t xml:space="preserve">Bio tönköly búzafű mag 500 g</t>
  </si>
  <si>
    <t xml:space="preserve">A tisztítókúrák alapja, a búzafűlé forrása -40%</t>
  </si>
  <si>
    <t xml:space="preserve">Gluténmentes palacsinta alappor áfonyával 71g  ÚJDONSÁG - 10 % kedvezm.</t>
  </si>
  <si>
    <t xml:space="preserve">Finom és egészséges, adalékok nélkül.     ÚJ! - 10 %</t>
  </si>
  <si>
    <t xml:space="preserve">Első P. Malom Süteményliszt BF55 1kg</t>
  </si>
  <si>
    <t xml:space="preserve">Piskóták? Kevert tészták? Könnyedén! - MEGÉRKEZETT!</t>
  </si>
  <si>
    <t xml:space="preserve">Bio tönköly mézeskalács szív - Valentin napra; Nőnapra</t>
  </si>
  <si>
    <t xml:space="preserve">Itt a szezon! Készüljünk fel rá időben.</t>
  </si>
  <si>
    <t xml:space="preserve">Bio alakor ősbúza dara teljes őrlésű 500g</t>
  </si>
  <si>
    <t xml:space="preserve">Segíts megmenteni! Élelmiszer mentőakció!</t>
  </si>
  <si>
    <t xml:space="preserve">Termék</t>
  </si>
  <si>
    <t xml:space="preserve">Nettó egységár</t>
  </si>
  <si>
    <t xml:space="preserve">Bruttó Ft </t>
  </si>
  <si>
    <t xml:space="preserve">Rendelt mennyiség</t>
  </si>
  <si>
    <t xml:space="preserve">Rend.-i egys.</t>
  </si>
  <si>
    <t xml:space="preserve">Termékelőnyök</t>
  </si>
  <si>
    <t xml:space="preserve">Db/ Gyűjtő</t>
  </si>
  <si>
    <t xml:space="preserve">vonalkód (cikkszám)</t>
  </si>
  <si>
    <t xml:space="preserve">szavidő (hónap) </t>
  </si>
  <si>
    <t xml:space="preserve">Nettó ár összesen</t>
  </si>
  <si>
    <t xml:space="preserve">Bruttó ár összesen</t>
  </si>
  <si>
    <t xml:space="preserve">BIO LISZTEK fehér, teljes őrlésű ősgabona:</t>
  </si>
  <si>
    <t xml:space="preserve">Bio alakor ősbúza fehér liszt 1 kg                       </t>
  </si>
  <si>
    <t xml:space="preserve">db</t>
  </si>
  <si>
    <t xml:space="preserve">vegán, GMO-mentes</t>
  </si>
  <si>
    <t xml:space="preserve">Bio alakor ősbúza fehér liszt 500 g </t>
  </si>
  <si>
    <t xml:space="preserve">Bio alakor ősbúza prémium világos liszt 500 g              </t>
  </si>
  <si>
    <t xml:space="preserve">Bio alakor ősbúza teljes őrlésű liszt 1 kg</t>
  </si>
  <si>
    <t xml:space="preserve">vegán, GMO-mentes, rostban gazdag</t>
  </si>
  <si>
    <t xml:space="preserve">Bio alakor ősbúza kövesmalmi teljes őrlésű liszt 1 kg                        </t>
  </si>
  <si>
    <t xml:space="preserve">Bio tönköly fehér liszt TBL-70 1 kg                            </t>
  </si>
  <si>
    <t xml:space="preserve">Bio tönköly kenyérliszt TBL-90 1 kg                                     </t>
  </si>
  <si>
    <t xml:space="preserve">Bio tönköly rétesliszt TFF 65 500 g                          </t>
  </si>
  <si>
    <t xml:space="preserve">Bio tönköly teljes őrlésű liszt 1 kg                                              </t>
  </si>
  <si>
    <t xml:space="preserve">Bio tönköly kövesmalmi teljes őrlésű liszt 1 kg                       </t>
  </si>
  <si>
    <t xml:space="preserve">Bio ősdurum (tönke) kövesmalmi teljes őrlésű liszt 1 kg                    </t>
  </si>
  <si>
    <t xml:space="preserve">BIO LISZTKEVERÉK: édes és sós sütőkeverékek &amp; kiegészítők</t>
  </si>
  <si>
    <t xml:space="preserve">Bio világos alakor kenyér sütőkeverék 450g</t>
  </si>
  <si>
    <t xml:space="preserve">GMO-mentes, 100% ősi gabona</t>
  </si>
  <si>
    <t xml:space="preserve">BVASK</t>
  </si>
  <si>
    <t xml:space="preserve">Bio világos tönköly kenyér sütőkeverék 450g</t>
  </si>
  <si>
    <t xml:space="preserve">BTVKSK</t>
  </si>
  <si>
    <t xml:space="preserve">Bio ősi gabona világosbarna kenyér sütőkeverék 500g                      </t>
  </si>
  <si>
    <t xml:space="preserve">BOGVBSK</t>
  </si>
  <si>
    <t xml:space="preserve">Bio ősi gabona teljes őrlésű kenyérsütő keverék 500g            </t>
  </si>
  <si>
    <t xml:space="preserve">BOGTKSK</t>
  </si>
  <si>
    <t xml:space="preserve">Bio ősi gabona TK kenyér sütőkeverék utifűmaghéjjal alacs. szénhidr.500g  </t>
  </si>
  <si>
    <t xml:space="preserve">BOGSKUM</t>
  </si>
  <si>
    <t xml:space="preserve">Bio ősi gabona lisztkeverék - teljes őrlésű 1 kg                                 </t>
  </si>
  <si>
    <t xml:space="preserve">Bio világos tönköly édes sütőkeverék natúr 330g</t>
  </si>
  <si>
    <t xml:space="preserve">BVTESKN</t>
  </si>
  <si>
    <t xml:space="preserve">Bio világos alakor édes sütőkeverék mákos 380g</t>
  </si>
  <si>
    <t xml:space="preserve">BVAESKM</t>
  </si>
  <si>
    <t xml:space="preserve">Bio világos alakor édes sütőkeverék almás-fahéjas 380g</t>
  </si>
  <si>
    <t xml:space="preserve">BVAESKAF</t>
  </si>
  <si>
    <t xml:space="preserve">Bio teljes őrlésű édes alakor sütőkeverék natúr 380g</t>
  </si>
  <si>
    <t xml:space="preserve">GMO-mentes, rostban gazdag, 100% ősi gabona</t>
  </si>
  <si>
    <t xml:space="preserve">BTKEASKN</t>
  </si>
  <si>
    <t xml:space="preserve">Bio tk. édes alakor sütőkev. mazsolás-mandulás 380g</t>
  </si>
  <si>
    <t xml:space="preserve">BTKEASKMM</t>
  </si>
  <si>
    <t xml:space="preserve">Bio teljes őrlésű édes alakor sütőkeverék mákos 380g</t>
  </si>
  <si>
    <t xml:space="preserve">BTKEASKM</t>
  </si>
  <si>
    <t xml:space="preserve">Bio tk. édes alakor sütőkeverék almás-fahéjas 380g</t>
  </si>
  <si>
    <t xml:space="preserve">BTKEASKAF</t>
  </si>
  <si>
    <t xml:space="preserve">Bio világos tönköly édes sütőkeverék almás-fahéjas 380g</t>
  </si>
  <si>
    <t xml:space="preserve">BVTESKAF</t>
  </si>
  <si>
    <t xml:space="preserve">Bio világos tönköly édes sütőkeverék mákos 380g</t>
  </si>
  <si>
    <t xml:space="preserve">BVTESKM</t>
  </si>
  <si>
    <t xml:space="preserve">Bio teljes őrlésű édes tönköly sütőkeverék natúr 330g</t>
  </si>
  <si>
    <t xml:space="preserve">BTKETSKN</t>
  </si>
  <si>
    <t xml:space="preserve">Bio tk. édes tönköly sütőkev. mazsolával, mandulával 380g</t>
  </si>
  <si>
    <t xml:space="preserve">BTKETSKMM</t>
  </si>
  <si>
    <t xml:space="preserve">Bio világos tönköly édes sütőkev. mazsola, mandula 380g</t>
  </si>
  <si>
    <t xml:space="preserve">BVTESKMM</t>
  </si>
  <si>
    <t xml:space="preserve">Bio világos alakor édes sütőkev. mazsola, mandula 380g</t>
  </si>
  <si>
    <t xml:space="preserve">BVAESKMM</t>
  </si>
  <si>
    <t xml:space="preserve">Alakor palacsinta/gofri világos sütőkeverék 350g </t>
  </si>
  <si>
    <t xml:space="preserve">tojásmentes, GMO-mentes, 100% ősi gabona</t>
  </si>
  <si>
    <t xml:space="preserve">BVAPGSK</t>
  </si>
  <si>
    <t xml:space="preserve">Bio alakor alapú sütőferment kovász neveléshez 100g</t>
  </si>
  <si>
    <t xml:space="preserve">GMO-mentes</t>
  </si>
  <si>
    <t xml:space="preserve">Bio alakor kovászpor (sütőferment) közvetlen felhaszn. 100g                     </t>
  </si>
  <si>
    <t xml:space="preserve">Tapadásmentes papír sütőforma kenyér/kalács 6db/csom.         </t>
  </si>
  <si>
    <t xml:space="preserve">tapadásmentes</t>
  </si>
  <si>
    <t xml:space="preserve">SFTB</t>
  </si>
  <si>
    <t xml:space="preserve"> - </t>
  </si>
  <si>
    <t xml:space="preserve">Fa tésztakaparó kenyérsütéshez              </t>
  </si>
  <si>
    <t xml:space="preserve">környezetbarát</t>
  </si>
  <si>
    <t xml:space="preserve">FTKO</t>
  </si>
  <si>
    <t xml:space="preserve">Gluténmentes palacsinta alappor áfonyával 71g - 10% ÚJDONS.</t>
  </si>
  <si>
    <t xml:space="preserve">Gluténmentes</t>
  </si>
  <si>
    <t xml:space="preserve">MINŐSÉGI &amp; REFORM LISZTEK: ELSŐ PESTI MALOM</t>
  </si>
  <si>
    <t xml:space="preserve">Első P. Malom Zabliszt teljes őrlésű 0,5 kg                                          </t>
  </si>
  <si>
    <t xml:space="preserve">rostban és fehérjében gazdag</t>
  </si>
  <si>
    <t xml:space="preserve">Első P.Malom Zabpehelyliszt 0,5 kg                                       </t>
  </si>
  <si>
    <t xml:space="preserve">vitamin és antioxidáns forrás</t>
  </si>
  <si>
    <t xml:space="preserve">Első P. Malom Graham liszt 1 kg                          </t>
  </si>
  <si>
    <t xml:space="preserve">rostban gazdag, magas tápérték</t>
  </si>
  <si>
    <t xml:space="preserve">Első P. Malom Rizsliszt fehér 1 kg - GLUTÉNMENTES                                          </t>
  </si>
  <si>
    <t xml:space="preserve">gluténmentes, gazdag fehérjében</t>
  </si>
  <si>
    <t xml:space="preserve">Első P. Kukoricaliszt 1 kg - GLUTÉNMENTES </t>
  </si>
  <si>
    <t xml:space="preserve">Első P. Rozsliszt RL90 világos 1kg                                         </t>
  </si>
  <si>
    <t xml:space="preserve">Első P. Malom Rozsliszt RL190 teljes őrlésű 1kg                            </t>
  </si>
  <si>
    <t xml:space="preserve">Első P. Malom Búza kenyérliszt BL80 1kg</t>
  </si>
  <si>
    <t xml:space="preserve">a tökéletes kenyérért</t>
  </si>
  <si>
    <t xml:space="preserve">a tökéletes piskótákhoz, kervert tésztákhoz</t>
  </si>
  <si>
    <t xml:space="preserve">Első P. Malom Búza finomliszt BL55 1 kg                     </t>
  </si>
  <si>
    <t xml:space="preserve">finomszemcsés, sokoldalú felhasználás</t>
  </si>
  <si>
    <t xml:space="preserve">Első P. Malom Extra sikér búzaliszt 1 kg      </t>
  </si>
  <si>
    <t xml:space="preserve">kiváló kenyérsütéshez</t>
  </si>
  <si>
    <t xml:space="preserve">Első .P.Malom Búzaliszt teljes őrlésű BL200 1 kg                              </t>
  </si>
  <si>
    <t xml:space="preserve">rostban gazdag</t>
  </si>
  <si>
    <t xml:space="preserve">Első P.Malom Durum simaliszt 1 kg               </t>
  </si>
  <si>
    <t xml:space="preserve">magas karotinoid tartalmú</t>
  </si>
  <si>
    <t xml:space="preserve">Első P.Malom Durum tésztaliszt 1kg</t>
  </si>
  <si>
    <t xml:space="preserve">finomszemcsésre őrölt aranysárga liszt </t>
  </si>
  <si>
    <t xml:space="preserve">Első P.Malom Kékbúza világos liszt 1kg   </t>
  </si>
  <si>
    <t xml:space="preserve">magas antocianin tartalmú magyar innováció</t>
  </si>
  <si>
    <t xml:space="preserve">Első P.Malom Kékbúza teljes őrlésű liszt 1kg </t>
  </si>
  <si>
    <t xml:space="preserve">Első P.Malom Pizzaliszt 1 kg </t>
  </si>
  <si>
    <t xml:space="preserve">00-ás búzaliszt a legjobb tésztákhoz</t>
  </si>
  <si>
    <t xml:space="preserve">Első P. MalomTönkölybúza fehérliszt TBL70 1kg                           </t>
  </si>
  <si>
    <t xml:space="preserve">Első P. Malom Tönkölybúza liszt teljes kiőrlésű TBL300 1kg                -30 %  kedvezmény                          </t>
  </si>
  <si>
    <t xml:space="preserve">vitamin és antioxidáns forrás, rostban gazdag</t>
  </si>
  <si>
    <t xml:space="preserve">GABONÁK A KONYHÁBA @ BÚZAFŰ MAGOK</t>
  </si>
  <si>
    <t xml:space="preserve">Bio alakor ősbúza főzésre, sütésre 500 g                  </t>
  </si>
  <si>
    <t xml:space="preserve">GMO-mentes, rostban gazdag</t>
  </si>
  <si>
    <t xml:space="preserve">Bio alakor ősbúza gersli 500 g                                              </t>
  </si>
  <si>
    <t xml:space="preserve">Bio ősdurum főzésre, sütésre 500gr                              </t>
  </si>
  <si>
    <t xml:space="preserve">Bio tönköly főzésre, sütésre 1 kg    </t>
  </si>
  <si>
    <t xml:space="preserve">Bio tönköly főzésre, sütésre 500 g </t>
  </si>
  <si>
    <t xml:space="preserve">Bio őszi búza főzésre, sütésre, csíráztatásra 500 g             </t>
  </si>
  <si>
    <t xml:space="preserve">Bio hajdina kásának, köretnek, lisztnek 400 g</t>
  </si>
  <si>
    <t xml:space="preserve">GMO-mentes teljes szemek pörkölés nélkül</t>
  </si>
  <si>
    <t xml:space="preserve">Bio zab köretnek, kásának, hántolt 500g                        </t>
  </si>
  <si>
    <t xml:space="preserve">extra nagyszemű, rostban gazdag</t>
  </si>
  <si>
    <t xml:space="preserve">MaestoPietro Jázmin Rizs GOLD "A" minőségű 400 g                                </t>
  </si>
  <si>
    <t xml:space="preserve">"A" minőségű </t>
  </si>
  <si>
    <t xml:space="preserve">MaestroPietro Basmati Rizs GOLD "A" minőség 400 g</t>
  </si>
  <si>
    <t xml:space="preserve">MaestroPietro Barna Rizs 1 kg  </t>
  </si>
  <si>
    <t xml:space="preserve">Bio green lunch fehérje&amp;rostdús reformköret 5-6 személyre 500g (min.megőrzi: 31.03.2023)  -50% kedv.</t>
  </si>
  <si>
    <t xml:space="preserve">Bio yellow lunch fehérje&amp;rostdús reformköret 5-6 személyre 500g  </t>
  </si>
  <si>
    <t xml:space="preserve">Bio tönköly búzafű mag 500 g             - 40 % kedv.                           </t>
  </si>
  <si>
    <t xml:space="preserve">Bio tönköly búzafű mag 1 kg</t>
  </si>
  <si>
    <t xml:space="preserve">Bio alakor ősbúzafű mag 500 g               </t>
  </si>
  <si>
    <t xml:space="preserve">Bio tönke (ősdurum) ősbúzafű mag 500 g </t>
  </si>
  <si>
    <t xml:space="preserve">Bio zöld árpafű mag 500 g  </t>
  </si>
  <si>
    <t xml:space="preserve">Bio napraforgó csíráztatásra - fekete 200g                  </t>
  </si>
  <si>
    <t xml:space="preserve">DARA, GRÍZ, KUSZKUSZ</t>
  </si>
  <si>
    <t xml:space="preserve">Bio alakor ősbúza dara fehér 250 g                         </t>
  </si>
  <si>
    <t xml:space="preserve">hozzáadott cukormentes, laktózmentes </t>
  </si>
  <si>
    <t xml:space="preserve">Bio alakor ősbúza dara fehér 500 g                          </t>
  </si>
  <si>
    <t xml:space="preserve">rostdús, hozzáadott cukormentes, laktózmentes </t>
  </si>
  <si>
    <t xml:space="preserve">Bio tönköly teljes őrlésű dara 500 g     </t>
  </si>
  <si>
    <t xml:space="preserve">Bio tönköly fehér dara 500 g                                           </t>
  </si>
  <si>
    <t xml:space="preserve">Bio Mamagríz ősi gabonákból 250 g          </t>
  </si>
  <si>
    <t xml:space="preserve">Bio Mamagríz ősi gabonákból 500 g                                    </t>
  </si>
  <si>
    <t xml:space="preserve">Bio durum dara - prémium semolina 500 g                                </t>
  </si>
  <si>
    <t xml:space="preserve">Bio tönköly kuszkusz teljes őrlésű 250g                </t>
  </si>
  <si>
    <t xml:space="preserve">rostban gazdag, GMO-mentes</t>
  </si>
  <si>
    <t xml:space="preserve">EPMS. Rizsdara 500g - GLUTÉNMENTES                                                    </t>
  </si>
  <si>
    <t xml:space="preserve">gluténmentes</t>
  </si>
  <si>
    <t xml:space="preserve">EPMS. Kukoricadara 500g - GLUTÉNMENTES                                  </t>
  </si>
  <si>
    <t xml:space="preserve">KORPÁK A KONYHÁBA</t>
  </si>
  <si>
    <t xml:space="preserve">Bio tönköly korpa 200 g</t>
  </si>
  <si>
    <t xml:space="preserve">Bio alakor ősbúza korpa 200g                         </t>
  </si>
  <si>
    <t xml:space="preserve">Bio zabkorpa - finom és könnyed 250 g                        </t>
  </si>
  <si>
    <t xml:space="preserve">Bio zabkorpa - finom és könnyed 500 g</t>
  </si>
  <si>
    <t xml:space="preserve">BIO TÖNKÖLY TÉSZTÁK</t>
  </si>
  <si>
    <t xml:space="preserve">Bio tönköly tészta ABC 250 g                                     </t>
  </si>
  <si>
    <t xml:space="preserve">tojásmentes, GMO-mentes</t>
  </si>
  <si>
    <t xml:space="preserve">Bio tönköly tészta cérnametélt 250 g                                         </t>
  </si>
  <si>
    <t xml:space="preserve">Bio tönköly tészta cérnametélt teljes őrlésű 250 g                     </t>
  </si>
  <si>
    <t xml:space="preserve">tojásmentes, rostban gazdag</t>
  </si>
  <si>
    <t xml:space="preserve">Bio tönköly tészta sodort csiga 250 g                                           </t>
  </si>
  <si>
    <t xml:space="preserve">Bio tönköly tészta sodort csiga teljes őrlésű 250g ÚJ!!!</t>
  </si>
  <si>
    <t xml:space="preserve">Bio tönköly tészta fodros nagykocka 250 g                             </t>
  </si>
  <si>
    <t xml:space="preserve">Bio tönköly tészta fodros nagykocka 500 g</t>
  </si>
  <si>
    <t xml:space="preserve">Bio tönköly PEPITA tészta fodros nagykocka 250 g                 </t>
  </si>
  <si>
    <t xml:space="preserve">Bio tönköly tészta fodros nagykocka teljes őrlésű 250 g                    </t>
  </si>
  <si>
    <t xml:space="preserve">Bio tönköly tészta gépi tarhonya 250 g</t>
  </si>
  <si>
    <t xml:space="preserve">Bio tönköly tészta gépi tarhonya 500 g</t>
  </si>
  <si>
    <t xml:space="preserve">Bio tönköly tészta gépi tarhonya teljes őrlésű 250 g  </t>
  </si>
  <si>
    <t xml:space="preserve">Bio tönköly tészta kézi tarhonya 250 g                                      </t>
  </si>
  <si>
    <t xml:space="preserve">Bio tönköly tészta kiskagyló 250 g                                        </t>
  </si>
  <si>
    <t xml:space="preserve">Bio tönköly tészta orsó 250 g                                          </t>
  </si>
  <si>
    <t xml:space="preserve">Bio tönköly tészta orsó 500 g</t>
  </si>
  <si>
    <t xml:space="preserve">Bio tönköly tészta orsó teljes őrlésű 250 g                      </t>
  </si>
  <si>
    <t xml:space="preserve">Bio tönköly tészta penne 250 g                                                       </t>
  </si>
  <si>
    <t xml:space="preserve">Bio tönköly tészta penne 500 g                                      </t>
  </si>
  <si>
    <t xml:space="preserve">Bio tönköly tészta penne teljes őrlésű 250 g                    </t>
  </si>
  <si>
    <t xml:space="preserve">Bio tönköly tészta spagetti 250 g </t>
  </si>
  <si>
    <t xml:space="preserve">Bio tönköly tészta spagetti 400 g                                         </t>
  </si>
  <si>
    <t xml:space="preserve">Bio tönköly tészta szarvacska 250 g                                  </t>
  </si>
  <si>
    <t xml:space="preserve">Bio tönköly tészta szarvacska 500 g</t>
  </si>
  <si>
    <t xml:space="preserve">Bio tönköly tészta szarvacska teljes őrlésű 250 g                  </t>
  </si>
  <si>
    <t xml:space="preserve">Bio tönköly tészta szélesmetélt 250 g      </t>
  </si>
  <si>
    <t xml:space="preserve">Bio tönköly tészta szélesmetélt 500 g</t>
  </si>
  <si>
    <t xml:space="preserve">Bio tönköly tészta szélesmetélt teljes őrlésű 250 g            </t>
  </si>
  <si>
    <t xml:space="preserve">BIO ALAKOR ŐSBÚZA TÉSZTÁK</t>
  </si>
  <si>
    <t xml:space="preserve">Bio alakor ősbúza tészta fodros nagykocka 250 g</t>
  </si>
  <si>
    <t xml:space="preserve">Bio alakor ősbúza tészta fodros nagykocka teljes őrlésű 250 g                </t>
  </si>
  <si>
    <t xml:space="preserve">Bio alakor ősbúza tészta szélesmetélt 250 g                                   </t>
  </si>
  <si>
    <t xml:space="preserve">Bio alakor ősbúza tészta szélesmetélt teljes őrlésű 250g    - 35% </t>
  </si>
  <si>
    <t xml:space="preserve">Bio alakor ősbúza tészta spagetti 250 g                         </t>
  </si>
  <si>
    <t xml:space="preserve">Bio alakor ősbúza tészta orsó 250 g                           </t>
  </si>
  <si>
    <t xml:space="preserve">Bio alakor ősbúza tészta orsó teljes őrlésű 250 g                    </t>
  </si>
  <si>
    <t xml:space="preserve">Bio alakor ősbúza tészta csiga 250 g                                     </t>
  </si>
  <si>
    <t xml:space="preserve">CSOMAGAJÁNLAT: Bio alakor teljes őrl. tészták - 1-1-1 db szélesmetélt, orsó, fodros nagykocka -20%</t>
  </si>
  <si>
    <t xml:space="preserve">csomag</t>
  </si>
  <si>
    <t xml:space="preserve">20% KEDVEZM.</t>
  </si>
  <si>
    <t xml:space="preserve">BIO ŐSI GABONA PRÉMIUM TÉSZTÁK</t>
  </si>
  <si>
    <t xml:space="preserve">Pasta Antico I. - Prémium orsótészta 3 féle ősi gabonából 200g           </t>
  </si>
  <si>
    <t xml:space="preserve">Pasta Antico II. - Prémium nagykocka 3 féle ősi gabonából 200g      </t>
  </si>
  <si>
    <t xml:space="preserve">Pasta Antico III. - Prém. szélesmetélt 3 féle ősi gabonából 200g </t>
  </si>
  <si>
    <t xml:space="preserve">Pasta Antico V. - Prém. spagetti 3 féle ősi gabonából 200g</t>
  </si>
  <si>
    <t xml:space="preserve">Pasta Antico VI. - Prém. kézi tarhonya 3 féle ősi gabonából 200g </t>
  </si>
  <si>
    <t xml:space="preserve">Pasta Antico VII. - Prém. kagyló 3 féle ősi gabonából 200g  ÚJ!!!</t>
  </si>
  <si>
    <t xml:space="preserve">NATÚR TERMÉKEK</t>
  </si>
  <si>
    <t xml:space="preserve">Bio puffasztott alakor ősbúza - natúr 100g                     </t>
  </si>
  <si>
    <t xml:space="preserve">GMO-mentes, pálmaolajmentes</t>
  </si>
  <si>
    <t xml:space="preserve">Bio puffasztott tönköly natúr 200 g        1 + 1 Ajándék                  (min. megőrzi 09.04.2023)</t>
  </si>
  <si>
    <t xml:space="preserve">Bio puffasztott tönköly natúr 200 g                                                             (min. megőrzi 28.07.2023)</t>
  </si>
  <si>
    <t xml:space="preserve">Bio puffasztott durum natúr 200 g                                     </t>
  </si>
  <si>
    <t xml:space="preserve">GMO-mentes pálmaolajmentes</t>
  </si>
  <si>
    <t xml:space="preserve">Bio puffasztott köles natúr 100 g                                                 </t>
  </si>
  <si>
    <t xml:space="preserve">Bio puffasztott köles natúr 200 g                                                  </t>
  </si>
  <si>
    <t xml:space="preserve">Bio puffasztott quinoa natúr 100 g                                    </t>
  </si>
  <si>
    <t xml:space="preserve">gluténmentes, pálmaolajmentes</t>
  </si>
  <si>
    <t xml:space="preserve">Bio gluténmentes puffasztott hajdina 60 g                   </t>
  </si>
  <si>
    <t xml:space="preserve">Bio tönköly pehely 250 g                                    </t>
  </si>
  <si>
    <t xml:space="preserve">Bio alakor ősbúza pehely 250 g                                               </t>
  </si>
  <si>
    <t xml:space="preserve">Ősgabona Műhely Bio zabpehely aprószemű 250 g              </t>
  </si>
  <si>
    <t xml:space="preserve">Bio zabpehely extra nagyszemű 500 g                                        </t>
  </si>
  <si>
    <t xml:space="preserve">Bio zabpehely bársonyos aprószemű 500 g                            </t>
  </si>
  <si>
    <t xml:space="preserve">Bio árpapehely 500 g    </t>
  </si>
  <si>
    <t xml:space="preserve">Bio ötgabonás pehely 500 g                                                </t>
  </si>
  <si>
    <t xml:space="preserve">Ősgabona Műhely Puffasztott barna rizs natúr 100 g           </t>
  </si>
  <si>
    <t xml:space="preserve">MÜZLI &amp; ÍZESÍTETT GABONAPEHELY</t>
  </si>
  <si>
    <t xml:space="preserve">Bio tönköly müzli magvakkal, gyümölcsökkel 500g           </t>
  </si>
  <si>
    <t xml:space="preserve">hozzáadott cukormentes, rostban gazdag</t>
  </si>
  <si>
    <t xml:space="preserve">Bio tönköly müzli bodzás-feketeribizlis 200g             </t>
  </si>
  <si>
    <t xml:space="preserve">Bio ősgabona müzli csokis 230 g      </t>
  </si>
  <si>
    <t xml:space="preserve">Bio alakor ősbúza müzli gyümölcsös 500g </t>
  </si>
  <si>
    <t xml:space="preserve">Bio tönköly flakes virágmézzel 250 g                          </t>
  </si>
  <si>
    <t xml:space="preserve">Bio puffasztott durum virágmézzel 200 g                    </t>
  </si>
  <si>
    <t xml:space="preserve">Bio puffasztott tönköly virágmézzel 200 g                                     </t>
  </si>
  <si>
    <t xml:space="preserve">Bio puffasztott köles virágmézzel 200 g                             </t>
  </si>
  <si>
    <t xml:space="preserve">Bio puffasztott köles mézes-fahéjas 200 g                               </t>
  </si>
  <si>
    <t xml:space="preserve">Bio gluténmentes puffasztott köles mézes-feketerib. 110 g</t>
  </si>
  <si>
    <t xml:space="preserve">Bio puffasztott ősgabona áfonyás 140 g   </t>
  </si>
  <si>
    <t xml:space="preserve">Bio puffasztott ősgabona csokis 160 g         - 32 % kedv.</t>
  </si>
  <si>
    <t xml:space="preserve">Bio puffasztott rozs almás fahéjas 150 g           </t>
  </si>
  <si>
    <t xml:space="preserve">Ősgabona Műhely Puffasztott barna rizs virágmézzel 100 g           </t>
  </si>
  <si>
    <t xml:space="preserve">ŐSGABONA &amp; CUKORMENTES MÉZESKALÁCS</t>
  </si>
  <si>
    <t xml:space="preserve">Bio tönköly mézes puszedli eredeti 200 g                      </t>
  </si>
  <si>
    <t xml:space="preserve">hozzáadott cukormentes, pálmaolajmentes</t>
  </si>
  <si>
    <t xml:space="preserve">Bio tönköly mézes puszedli kakaós 180 g                               </t>
  </si>
  <si>
    <t xml:space="preserve">Bio tönköly mézes puszedli diós 150 g                                                  </t>
  </si>
  <si>
    <t xml:space="preserve">Bio tönköly mézes puszedli kókuszos 150 g                       </t>
  </si>
  <si>
    <t xml:space="preserve">Bio tönköly mézes puszedli citromos 140 g                            </t>
  </si>
  <si>
    <t xml:space="preserve">Bio tönköly mézes puszedli szilvalekvárral 200 g      - 30 %                </t>
  </si>
  <si>
    <t xml:space="preserve">Bio tönköly mézes puszedli válogatás 180 g                   </t>
  </si>
  <si>
    <t xml:space="preserve">Bio tönköly mézes puszedli mesés 180 g                               </t>
  </si>
  <si>
    <t xml:space="preserve">Bio alakor ősbúza mézes puszedli mesés 100 g                  </t>
  </si>
  <si>
    <t xml:space="preserve">Bio tönköly mézeskalács keksz piros ribiszke lekvárral 100 g                </t>
  </si>
  <si>
    <t xml:space="preserve">Bio tönköly mézeskalács Margaréta somlekvárral 100 g                </t>
  </si>
  <si>
    <t xml:space="preserve">Bio tönköly mézeskalács keksz – mesés állatkák 100 g                   </t>
  </si>
  <si>
    <t xml:space="preserve">Bio tönköly mézes sütemény és tortalap 200 g            </t>
  </si>
  <si>
    <t xml:space="preserve">Bio tönköly mézeskalács szív - tönkölylisztből, feldíszítve</t>
  </si>
  <si>
    <t xml:space="preserve">SÓS SNACK ŐSGABONÁKBÓL &amp; KUKORICÁBÓL</t>
  </si>
  <si>
    <t xml:space="preserve">Bio tönköly natúr „Fitness” tallér 100 g       - 40% kedv.                      </t>
  </si>
  <si>
    <t xml:space="preserve">GMO-mentes, hozzáadott sómentes</t>
  </si>
  <si>
    <t xml:space="preserve">Bio tönköly sajtos tallér 100 g                                                     </t>
  </si>
  <si>
    <t xml:space="preserve">Bio tönköly medvehagymás tallér 100 g         </t>
  </si>
  <si>
    <t xml:space="preserve">Bio alakor ősbúza sajtos rudacskák 100 g                                    </t>
  </si>
  <si>
    <t xml:space="preserve">Bio alakor ősbúza ropogós falatkák sárgarépás 100 g </t>
  </si>
  <si>
    <t xml:space="preserve">GMO-mentes, vegán</t>
  </si>
  <si>
    <t xml:space="preserve">Vegán puffasztott kukorica jalapeno ízesítéssel 60g   </t>
  </si>
  <si>
    <t xml:space="preserve">Vegán puffasztott kukorica paradicsomos zöldfűszeres ízesítéssel 60g        </t>
  </si>
  <si>
    <t xml:space="preserve">ÉDES ŐSGABONA KEKSZ &amp; BABAPISKÓTA</t>
  </si>
  <si>
    <t xml:space="preserve">Bio tönköly háztartási keksz 200 g                                      </t>
  </si>
  <si>
    <t xml:space="preserve">Bio alakor ősbúza kókuszos korong 125 g  VEGÁN                                    </t>
  </si>
  <si>
    <t xml:space="preserve">Bio alakor ősbúza narancsos-gyömbéres keksz 125 g                       </t>
  </si>
  <si>
    <t xml:space="preserve">Bio alakor ősbúza ropogós falatkák fahéjas csábítás 100 g        </t>
  </si>
  <si>
    <t xml:space="preserve">Bio alakor ősbúza babapiskóta 100 g                                      </t>
  </si>
  <si>
    <t xml:space="preserve">Family Heart gluténmentes babapiskóta 90 g    </t>
  </si>
  <si>
    <t xml:space="preserve">laktózmentes, gluténmentes</t>
  </si>
  <si>
    <t xml:space="preserve">CUKORMENTES &amp; REFORM DETKI KEKSZ</t>
  </si>
  <si>
    <t xml:space="preserve">Detki cukormentes édes omlós keksz 200 g                </t>
  </si>
  <si>
    <t xml:space="preserve">cukormentes</t>
  </si>
  <si>
    <t xml:space="preserve">Detki cukormentes édes omlós kakaós keksz 180 g  </t>
  </si>
  <si>
    <t xml:space="preserve">Detki cukormentes édes omlós kókuszos keksz 180 g                         </t>
  </si>
  <si>
    <t xml:space="preserve">Detki cukor stop háztartási keksz korpával 180 g                                </t>
  </si>
  <si>
    <t xml:space="preserve">Detki cukormentes háztartási keksz édesítőszerekkel 160g                 </t>
  </si>
  <si>
    <t xml:space="preserve">Detki cukorment. darált háztartási keksz édesítőszer. 350 g       </t>
  </si>
  <si>
    <t xml:space="preserve">Detki bio babakeksz 180 g                                     </t>
  </si>
  <si>
    <t xml:space="preserve">6 hónapos kortól, GMO-mentes</t>
  </si>
  <si>
    <t xml:space="preserve">Detki Vitál cukormentes teljes őrlésű omlós keksz 170 g           </t>
  </si>
  <si>
    <t xml:space="preserve">cukormentes, rostban gazdag</t>
  </si>
  <si>
    <t xml:space="preserve">Detki cukorment. darálós vaniliás-kakaós omlós keksz 180 g             </t>
  </si>
  <si>
    <t xml:space="preserve">Detki Cookies cukorment. omlós keksz csoki darab. 130 g   </t>
  </si>
  <si>
    <t xml:space="preserve">Detki kexchips hagymás-tejfölös (gluténmentes) 75g</t>
  </si>
  <si>
    <t xml:space="preserve">Detki kexchips sajtos (gluténmentes) 75g</t>
  </si>
  <si>
    <t xml:space="preserve">Detki kexchips sonkás (gluténmentes) 75g</t>
  </si>
  <si>
    <t xml:space="preserve">Detki vitál Fitt teljeskiőrlésű kréker sós 100g</t>
  </si>
  <si>
    <t xml:space="preserve">teljes kiőrlésű lisztből</t>
  </si>
  <si>
    <t xml:space="preserve">Detki vitál Fitt teljeskiőrl. kréker paradics-bazsalikom 100g</t>
  </si>
  <si>
    <t xml:space="preserve">Detki állatfigurás keksz gyerekeknek + kalciummal 160 g                     </t>
  </si>
  <si>
    <t xml:space="preserve">hozzáadott vitaminnal</t>
  </si>
  <si>
    <t xml:space="preserve">Detki állatfig. kakaós keksz gyerekeknek + kalciummal 160 g         </t>
  </si>
  <si>
    <t xml:space="preserve">szav.idő (hónap)</t>
  </si>
  <si>
    <t xml:space="preserve">HÁZTARTÁSI GÉPEK &amp; KIEGÉSZÍTŐK</t>
  </si>
  <si>
    <t xml:space="preserve">KOJU BPA mentes kézi prés gyerekeknek-zöld/sárga          </t>
  </si>
  <si>
    <t xml:space="preserve">BPA free - biztonságos anyagokból</t>
  </si>
  <si>
    <t xml:space="preserve">HJ Kézi búzafűprés zöld/fehér </t>
  </si>
  <si>
    <t xml:space="preserve">TOP termék számtalan előnnyel!</t>
  </si>
  <si>
    <t xml:space="preserve">HJ Elektromos búzafű- zöldség- és gyümölcsprés - fehér</t>
  </si>
  <si>
    <t xml:space="preserve">extra funkciók: tésztakészítés, sorbet, bébiétel, gyümölcspürék</t>
  </si>
  <si>
    <t xml:space="preserve">HJ Elektromos búzafű- zöldség- és gyümölcsprés - fekete             </t>
  </si>
  <si>
    <t xml:space="preserve">HJ Elektromos búzafű- zöldség- és gyümölcsprés - ezüst             </t>
  </si>
  <si>
    <t xml:space="preserve">NUTRI VAC  hosszanfriss vákuum ételtároló rendszer                  </t>
  </si>
  <si>
    <t xml:space="preserve">akár 6 x hosszabb ideig friss</t>
  </si>
  <si>
    <t xml:space="preserve">NUTRI VAC  hosszanfriss vákuum ételtároló rendszer  + ajándék kiegészítő tárolóedény</t>
  </si>
  <si>
    <t xml:space="preserve">ajándék kiegészítő, a még több friss ételért</t>
  </si>
  <si>
    <t xml:space="preserve">DUO Kézi gabonamalom és pelyhesítő</t>
  </si>
  <si>
    <t xml:space="preserve">magyar, igazán megbízható</t>
  </si>
  <si>
    <t xml:space="preserve">Tanya kézi malom </t>
  </si>
  <si>
    <t xml:space="preserve">ARABELLA Elektromos gabonaőrlő asztali malom hárs fából</t>
  </si>
  <si>
    <t xml:space="preserve">OLAJ, VÍZ, ZÖLDSÉGKEVERÉK, FÖLD</t>
  </si>
  <si>
    <t xml:space="preserve">Békebeli Hidegen sajtolt Napraforgó Étolaj 1 l                          </t>
  </si>
  <si>
    <t xml:space="preserve">hidegen sajtolt, 100%-os olaj</t>
  </si>
  <si>
    <t xml:space="preserve">BBAE1L</t>
  </si>
  <si>
    <t xml:space="preserve">Békebeli Hidegen sajtolt Napraforgó Étolaj 2 l                           </t>
  </si>
  <si>
    <t xml:space="preserve">BBAE2L</t>
  </si>
  <si>
    <r>
      <rPr>
        <sz val="10"/>
        <rFont val="LucidaFaxDm_PFL"/>
        <family val="0"/>
        <charset val="1"/>
      </rPr>
      <t xml:space="preserve">Békebeli Hidegen sajtolt Napraforgó Étolaj 5 l</t>
    </r>
    <r>
      <rPr>
        <sz val="7"/>
        <rFont val="LucidaFaxDm_PFL"/>
        <family val="0"/>
        <charset val="1"/>
      </rPr>
      <t xml:space="preserve">  (XXL fülön is szerepel)</t>
    </r>
  </si>
  <si>
    <t xml:space="preserve">BBAE5L</t>
  </si>
  <si>
    <t xml:space="preserve">Békebeli Hidegen sajtolt Repceolaj 0,5 l                                       </t>
  </si>
  <si>
    <t xml:space="preserve">BBARO500</t>
  </si>
  <si>
    <t xml:space="preserve">Békebeli Hidegen sajtolt Repceolaj 1 l                                         </t>
  </si>
  <si>
    <t xml:space="preserve">BBARO1L</t>
  </si>
  <si>
    <t xml:space="preserve">Dr. Vis természetes lúgos ásványvíz szénsavmentes - 0,5l </t>
  </si>
  <si>
    <t xml:space="preserve">8,6 mmol/l lúgosság, nem kezelt, nem mesterségesen lúgosított</t>
  </si>
  <si>
    <t xml:space="preserve">Dr. Vis természetes lúgos ásványvíz szénsavmentes - 1,5l       </t>
  </si>
  <si>
    <t xml:space="preserve">Hajdu Szárított Zöldségkeverék sómentes 80 g                                      ÚJ!!!</t>
  </si>
  <si>
    <t xml:space="preserve">só- és ízfokozók nélkül</t>
  </si>
  <si>
    <t xml:space="preserve">Bio csiráztató földkeverék 3 L</t>
  </si>
  <si>
    <t xml:space="preserve">alapja a tőzeg és a magyar szürkemarha trágya</t>
  </si>
  <si>
    <t xml:space="preserve">korlátlan</t>
  </si>
  <si>
    <t xml:space="preserve">Bio csiráztató földkeverék 40 L</t>
  </si>
  <si>
    <t xml:space="preserve">Nettó ár/kg</t>
  </si>
  <si>
    <t xml:space="preserve">Áfa %</t>
  </si>
  <si>
    <t xml:space="preserve">Rendelt mennyiség db</t>
  </si>
  <si>
    <t xml:space="preserve">HELP ME!!! ÉLELMISZER MENTŐAKCIÓ:</t>
  </si>
  <si>
    <t xml:space="preserve">Itt az ár egy teljes gyűjtőre vonatkozik!</t>
  </si>
  <si>
    <r>
      <rPr>
        <sz val="10"/>
        <rFont val="LucidaFaxDm_PFL"/>
        <family val="0"/>
        <charset val="1"/>
      </rPr>
      <t xml:space="preserve">Bio alakor ősbúza dara teljes őrlésű 500g x 20 db
</t>
    </r>
    <r>
      <rPr>
        <i val="true"/>
        <sz val="14"/>
        <color rgb="FFFF0000"/>
        <rFont val="LucidaFaxDm_PFL"/>
        <family val="0"/>
        <charset val="1"/>
      </rPr>
      <t xml:space="preserve">mentsd meg - 50% kedvezménnyel</t>
    </r>
    <r>
      <rPr>
        <i val="true"/>
        <sz val="10"/>
        <rFont val="LucidaFaxDm_PFL"/>
        <family val="0"/>
        <charset val="1"/>
      </rPr>
      <t xml:space="preserve"> </t>
    </r>
  </si>
  <si>
    <t xml:space="preserve">1# (20 db)</t>
  </si>
  <si>
    <t xml:space="preserve">Minőségét megőrzi: 06.02.2023</t>
  </si>
  <si>
    <t xml:space="preserve">BIO LISZT &amp; SÜTŐKEVERÉK, KOVÁSZ, DARA, KORPA, KUSZKUSZ:</t>
  </si>
  <si>
    <t xml:space="preserve">Bio alakor ősbúza fehér liszt 5 kg                    </t>
  </si>
  <si>
    <t xml:space="preserve">papírzsák</t>
  </si>
  <si>
    <t xml:space="preserve">Bio alakor ősbúza fehér liszt zsákos 25 kg </t>
  </si>
  <si>
    <t xml:space="preserve">Bio alakor ősbúza teljes őrlésű liszt 5 kg            </t>
  </si>
  <si>
    <t xml:space="preserve">Bio alakor ősbúza teljes őrlésű liszt zsákos 25 kg</t>
  </si>
  <si>
    <t xml:space="preserve">Bio alakor ősbúza kövesmalmi teljes őrlésű liszt zsákos 25 kg                </t>
  </si>
  <si>
    <t xml:space="preserve">Bio ősdurum (tönke) kövesmalmi teljes őrl. liszt zsákos 25kg             </t>
  </si>
  <si>
    <t xml:space="preserve">Bio tönköly fehér liszt TBL 70 - 5 kg                          </t>
  </si>
  <si>
    <t xml:space="preserve">Bio tönköly fehér liszt TBL 70 zsákos 25 kg</t>
  </si>
  <si>
    <t xml:space="preserve">Bio tönköly kenyérliszt TBL 90 zsákos 25 kg</t>
  </si>
  <si>
    <t xml:space="preserve">Bio tönköly teljes őrlésű liszt zsákos 5 kg                     </t>
  </si>
  <si>
    <t xml:space="preserve">Bio tönköly teljes őrlésű liszt zsákos 25 kg</t>
  </si>
  <si>
    <t xml:space="preserve">Bio tönköly kövesmalmi teljes őrlésű liszt zsákos 25 kg</t>
  </si>
  <si>
    <t xml:space="preserve">Bio ősi gabona TK kenyér sütőkeverék utifűmaghéjjal az alacsonyabb szénhidráttartalomért -gasztro csomag 2 kg  </t>
  </si>
  <si>
    <t xml:space="preserve">CSAK VÍZ KELL HOZZÁ! 100% ősgabona, vegán, kövesmalmi őrlés, rostban gazdag</t>
  </si>
  <si>
    <t xml:space="preserve">BOGSKUMG</t>
  </si>
  <si>
    <t xml:space="preserve">Bio világos tönköly kenyér sütőkeverék -gasztro csomag 2 kg</t>
  </si>
  <si>
    <t xml:space="preserve">CSAK VÍZ KELL HOZZÁ! 100% ősgabona, vegán</t>
  </si>
  <si>
    <t xml:space="preserve">BTVKSKG</t>
  </si>
  <si>
    <t xml:space="preserve">Bio teljes őrl. édes alakor sütőkev. mazsolás-mandulás -gasztro csomag 2 kg        </t>
  </si>
  <si>
    <t xml:space="preserve">CSAK VÍZ KELL HOZZÁ! 100% ősgabona, kövesmalmi őrlés, rostban gazdag</t>
  </si>
  <si>
    <t xml:space="preserve">BTKEASKMMG</t>
  </si>
  <si>
    <t xml:space="preserve">Alakor palacsinta/gofri világos sütőkeverék -gasztro csomag 2 kg      </t>
  </si>
  <si>
    <t xml:space="preserve">CSAK VÍZ KELL HOZZÁ! 100% ősgabona, tojásmentes, GMO-mentes</t>
  </si>
  <si>
    <t xml:space="preserve">BVAPGSKG</t>
  </si>
  <si>
    <t xml:space="preserve">Bio alakor kovászpor (sütőferment) közvetlen felhasználásra -gasztro csomag 2 kg       </t>
  </si>
  <si>
    <t xml:space="preserve">vákuum tasak</t>
  </si>
  <si>
    <t xml:space="preserve">100% ősgabona, vegán, laktóz- , GMO-mentes</t>
  </si>
  <si>
    <t xml:space="preserve">599988468678G</t>
  </si>
  <si>
    <t xml:space="preserve">Bio tönköly teljes őrlésű dara 25 kg                                   </t>
  </si>
  <si>
    <t xml:space="preserve">Bio tönköly teljes őrlésű dara 3 kg                                   </t>
  </si>
  <si>
    <t xml:space="preserve">re-vödör</t>
  </si>
  <si>
    <t xml:space="preserve">Bio tönköly fehér dara 25 kg                                           </t>
  </si>
  <si>
    <t xml:space="preserve">Bio tönköly fehér dara 3 kg                                           </t>
  </si>
  <si>
    <t xml:space="preserve">Bio durum dara - prémium semolina  25 kg             </t>
  </si>
  <si>
    <t xml:space="preserve">papírzsák/vödör</t>
  </si>
  <si>
    <t xml:space="preserve">599988242572Z</t>
  </si>
  <si>
    <t xml:space="preserve">Bio durum dara - prémium semolina  3 kg             </t>
  </si>
  <si>
    <t xml:space="preserve">599988242572G</t>
  </si>
  <si>
    <t xml:space="preserve">Bio alakor ősbúza korpa 20 kg</t>
  </si>
  <si>
    <t xml:space="preserve">Bio tönköly korpa 20 kg</t>
  </si>
  <si>
    <t xml:space="preserve">Bio zabkorpa - finom és könnyed 25 kg</t>
  </si>
  <si>
    <t xml:space="preserve">Bio zabkorpa - finom és könnyed 3 kg</t>
  </si>
  <si>
    <t xml:space="preserve">Bio tönköly kuszkusz teljes őrlésű 3 kg</t>
  </si>
  <si>
    <t xml:space="preserve">Búza BL55 finomliszt  25 kg</t>
  </si>
  <si>
    <t xml:space="preserve">zsák</t>
  </si>
  <si>
    <t xml:space="preserve">Búza BL55 finomliszt  5 kg</t>
  </si>
  <si>
    <t xml:space="preserve">Zabpehelyliszt  25 kg </t>
  </si>
  <si>
    <t xml:space="preserve">Búza BL200 teljes kiőrlésű liszt25 kg </t>
  </si>
  <si>
    <t xml:space="preserve">Kukoricaliszt 25 kg </t>
  </si>
  <si>
    <t xml:space="preserve">Kukoricadara 25kg</t>
  </si>
  <si>
    <t xml:space="preserve">Graham liszt zsákos 25 kg </t>
  </si>
  <si>
    <t xml:space="preserve">Rizsliszt zsákos 25 kg</t>
  </si>
  <si>
    <t xml:space="preserve">Rozsliszt RL90 világos zsákos 25 kg</t>
  </si>
  <si>
    <t xml:space="preserve">Rozsliszt RL190 teljes őrlésű zsákos 25 kg </t>
  </si>
  <si>
    <t xml:space="preserve">Pizzaliszt 10 kg</t>
  </si>
  <si>
    <t xml:space="preserve">az olasz minőségű pizzák alapanyaga</t>
  </si>
  <si>
    <t xml:space="preserve">Tönkölybúza TBL70 fehérliszt 25 kg</t>
  </si>
  <si>
    <t xml:space="preserve">Tönkölybúza TBL30 teljes kiőrlésű liszt 25 kg</t>
  </si>
  <si>
    <t xml:space="preserve">TOJÁSMENTES ŐSBÚZA TÉSZTA:</t>
  </si>
  <si>
    <t xml:space="preserve">Bio tönköly tészta ABC 5 kg                                 </t>
  </si>
  <si>
    <t xml:space="preserve">599988242551G</t>
  </si>
  <si>
    <t xml:space="preserve">Bio tönköly tészta cérnametélt 5 kg                                 </t>
  </si>
  <si>
    <t xml:space="preserve">599988242537G</t>
  </si>
  <si>
    <t xml:space="preserve">Bio tönköly tészta cérnametélt teljes őrlésű 5 kg</t>
  </si>
  <si>
    <t xml:space="preserve">599988242538G</t>
  </si>
  <si>
    <t xml:space="preserve">Bio tönköly tészta sodort csiga 5 kg                                         </t>
  </si>
  <si>
    <t xml:space="preserve">599988242502G</t>
  </si>
  <si>
    <t xml:space="preserve">Bio tönköly tészta fodros nagykocka 5 kg</t>
  </si>
  <si>
    <t xml:space="preserve">599988468602G</t>
  </si>
  <si>
    <t xml:space="preserve">Bio tönköly tészta fodros nagykocka teljes őrlésű 5 kg</t>
  </si>
  <si>
    <t xml:space="preserve">599988242527G</t>
  </si>
  <si>
    <t xml:space="preserve">Bio tönköly tészta gépi tarhonya 5 kg</t>
  </si>
  <si>
    <t xml:space="preserve">599988468601G</t>
  </si>
  <si>
    <t xml:space="preserve">Bio tönköly tészta kézi tarhonya 5 kg                                      </t>
  </si>
  <si>
    <t xml:space="preserve">599988242531G</t>
  </si>
  <si>
    <t xml:space="preserve">Bio tönköly tészta kiskagyló 5 kg                           </t>
  </si>
  <si>
    <t xml:space="preserve">599988242578G</t>
  </si>
  <si>
    <t xml:space="preserve">Bio tönköly tészta orsó 5 kg</t>
  </si>
  <si>
    <t xml:space="preserve">Bio tönköly tészta orsó teljes őrlésű 5 kg                      </t>
  </si>
  <si>
    <t xml:space="preserve">599988242570G</t>
  </si>
  <si>
    <t xml:space="preserve">Bio tönköly tészta penne 5 kg</t>
  </si>
  <si>
    <t xml:space="preserve">5999988468607G</t>
  </si>
  <si>
    <t xml:space="preserve">Bio tönköly tészta penne teljes őrlésű 5 kg</t>
  </si>
  <si>
    <t xml:space="preserve">599988242573G</t>
  </si>
  <si>
    <t xml:space="preserve">Bio tönköly tészta spagetti 5 kg </t>
  </si>
  <si>
    <t xml:space="preserve">599988468604G</t>
  </si>
  <si>
    <t xml:space="preserve">Bio tönköly tészta szarvacska 5 kg</t>
  </si>
  <si>
    <t xml:space="preserve">599988468605G</t>
  </si>
  <si>
    <t xml:space="preserve">Bio tönköly tészta szarvacska teljes őrlésű 5 kg                             </t>
  </si>
  <si>
    <t xml:space="preserve">599988242534G</t>
  </si>
  <si>
    <t xml:space="preserve">Bio tönköly tészta szélesmetélt 5 kg      </t>
  </si>
  <si>
    <t xml:space="preserve">599988468600G</t>
  </si>
  <si>
    <t xml:space="preserve">Bio tönköly tészta szélesmetélt teljes őrlésű 5 kg</t>
  </si>
  <si>
    <t xml:space="preserve">599988242586G</t>
  </si>
  <si>
    <t xml:space="preserve">Bio alakor ősbúza tészta fodros nagykocka 5 kg</t>
  </si>
  <si>
    <t xml:space="preserve">599988468616G</t>
  </si>
  <si>
    <t xml:space="preserve">Bio alakor ősbúza tészta fodros nagykocka teljes őrlésű 5 kg                </t>
  </si>
  <si>
    <t xml:space="preserve">599988468614G</t>
  </si>
  <si>
    <t xml:space="preserve">Bio alakor ősbúza tészta szélesmetélt 5 kg                                  </t>
  </si>
  <si>
    <t xml:space="preserve">599988468615G</t>
  </si>
  <si>
    <t xml:space="preserve">Bio alakor ősbúza tészta szélesmetélt teljes őrlésű 5 kg</t>
  </si>
  <si>
    <t xml:space="preserve">Bio alakor ősbúza tészta spagetti 5 kg                          </t>
  </si>
  <si>
    <t xml:space="preserve">599988468625G</t>
  </si>
  <si>
    <t xml:space="preserve">Bio alakor ősbúza tészta orsó 5 kg                              </t>
  </si>
  <si>
    <t xml:space="preserve">599988468619G</t>
  </si>
  <si>
    <t xml:space="preserve">Bio alakor ősbúza tészta orsó teljes őrlésű 5 kg             </t>
  </si>
  <si>
    <t xml:space="preserve">599988468620G</t>
  </si>
  <si>
    <t xml:space="preserve">Bio alakor ősbúza tészta csiga 5 kg</t>
  </si>
  <si>
    <t xml:space="preserve">5999884686624G</t>
  </si>
  <si>
    <t xml:space="preserve">REGGELIZŐ PEHELY:</t>
  </si>
  <si>
    <t xml:space="preserve">Bio puffasztott alakor ősbúza natúr 500g   </t>
  </si>
  <si>
    <t xml:space="preserve">vegán, cukormentes, pálmaolajmentes</t>
  </si>
  <si>
    <t xml:space="preserve">Bio puffasztott tönköly natúr 8 kg </t>
  </si>
  <si>
    <t xml:space="preserve">599988242591Z</t>
  </si>
  <si>
    <t xml:space="preserve">Bio puffasztott tönköly natúr 500 g </t>
  </si>
  <si>
    <t xml:space="preserve">Bio puffasztott tönköly virágmézzel  7 kg</t>
  </si>
  <si>
    <t xml:space="preserve">Bio puffasztott tönköly virágmézzel  500 g</t>
  </si>
  <si>
    <t xml:space="preserve">Bio tönköly flakes virágmézzel 15kg </t>
  </si>
  <si>
    <t xml:space="preserve">599988242568Z</t>
  </si>
  <si>
    <t xml:space="preserve">Bio tönköly flakes virágmézzel 1 kg </t>
  </si>
  <si>
    <t xml:space="preserve">599988242568G</t>
  </si>
  <si>
    <t xml:space="preserve">Bio gluténmentes puffasztott köles natúr 15 kg</t>
  </si>
  <si>
    <t xml:space="preserve">vegán, GMO-mentes, pálmaolajmentes</t>
  </si>
  <si>
    <t xml:space="preserve">599988242574Z</t>
  </si>
  <si>
    <t xml:space="preserve">Puffasztott köles natúr 500g</t>
  </si>
  <si>
    <t xml:space="preserve">Bio puffasztott köles natúr 0,5 kg</t>
  </si>
  <si>
    <t xml:space="preserve">Bio puffasztott köles virágmézzel  10 kg         </t>
  </si>
  <si>
    <t xml:space="preserve">Bio puffasztott durumbúza natúr 10 kg         </t>
  </si>
  <si>
    <t xml:space="preserve">Bio puffasztott durumbúza virágmézzel 10 kg         </t>
  </si>
  <si>
    <t xml:space="preserve">Bio puffasztott quinoa natúr 500 g                                </t>
  </si>
  <si>
    <t xml:space="preserve">Bio árpapehely 25 kg                                    </t>
  </si>
  <si>
    <t xml:space="preserve">Bio alakor ősbúza pehely 25 kg                                    </t>
  </si>
  <si>
    <t xml:space="preserve">Bio tönköly pelyehely 2,5</t>
  </si>
  <si>
    <t xml:space="preserve">599988242577G</t>
  </si>
  <si>
    <t xml:space="preserve">Bio tönköly pehely 25 kg</t>
  </si>
  <si>
    <t xml:space="preserve">599988242577Z</t>
  </si>
  <si>
    <t xml:space="preserve">Bio zabpehely extra nagyszemű 25 kg</t>
  </si>
  <si>
    <t xml:space="preserve">599988242576Z</t>
  </si>
  <si>
    <t xml:space="preserve">Bio zabpehely extra nagyszemű 2 kg</t>
  </si>
  <si>
    <t xml:space="preserve">Bio zabpehely aprószemű 25 kg</t>
  </si>
  <si>
    <t xml:space="preserve">599988242598Z</t>
  </si>
  <si>
    <t xml:space="preserve">Bio zabpehely aprószemű 2 kg</t>
  </si>
  <si>
    <t xml:space="preserve">Bio ötgabonás pehely 25kg</t>
  </si>
  <si>
    <t xml:space="preserve">Bio puffasztott amarant 500g</t>
  </si>
  <si>
    <t xml:space="preserve">GMO-mentes, olaj - és ízesítő mentes</t>
  </si>
  <si>
    <t xml:space="preserve">Puffasztott barna rizs natúr 500g</t>
  </si>
  <si>
    <t xml:space="preserve">RÁGCSÁLNIVALÓK SÓS &amp; ÉDES</t>
  </si>
  <si>
    <t xml:space="preserve">Bio tönköly mézes puszedli - eredeti 1 kg</t>
  </si>
  <si>
    <t xml:space="preserve">doboz</t>
  </si>
  <si>
    <t xml:space="preserve">Bio tönköly mézes puszedli - kakaós 1 kg</t>
  </si>
  <si>
    <t xml:space="preserve">Bio tönköly mézes puszedli - diós 1 kg</t>
  </si>
  <si>
    <t xml:space="preserve">Bio tönköly mézes puszedli - kókuszos 1 kg</t>
  </si>
  <si>
    <t xml:space="preserve">Bio tönköly mézes puszedli - citromos 1 kg</t>
  </si>
  <si>
    <t xml:space="preserve">Bio tönköly mézes puszedli válogatás 1 kg</t>
  </si>
  <si>
    <t xml:space="preserve">Bio tönköly mézes puszedli - szilvalekvárral 1 kg</t>
  </si>
  <si>
    <t xml:space="preserve">Bio tönköly mesés mézes puszedli 1 kg</t>
  </si>
  <si>
    <t xml:space="preserve">Bio tönköly mézeskalács keksz - mesés állatkák 1 kg</t>
  </si>
  <si>
    <t xml:space="preserve">Bio alakor mézes puszedli mesefigurás 1 kg</t>
  </si>
  <si>
    <t xml:space="preserve">Bio alakor ősbúza ropogós falatkák sárgarépás 1kg</t>
  </si>
  <si>
    <t xml:space="preserve">Bio alakor ősbúza ropogós falatkák fahéjas csábítás 1kg</t>
  </si>
  <si>
    <t xml:space="preserve">Bio alakor ősbúza sajtos rudacskák 1kg                                 </t>
  </si>
  <si>
    <t xml:space="preserve">Bio alakor ősbúza kókuszos korong 1kg                                           </t>
  </si>
  <si>
    <t xml:space="preserve">Bio alakor ősbúza narancsos-gyömbéres keksz 1kg                 </t>
  </si>
  <si>
    <t xml:space="preserve">Bio tönköly citromos-mákos keksz 1 kg</t>
  </si>
  <si>
    <t xml:space="preserve">Bio alakor kardamonos-narancsos keksz 1 kg</t>
  </si>
  <si>
    <t xml:space="preserve">vödör</t>
  </si>
  <si>
    <t xml:space="preserve">ZeroWaste Babapiskóta  3 kg/doboz             </t>
  </si>
  <si>
    <t xml:space="preserve">sokoldalúan felhasználható a konyhában</t>
  </si>
  <si>
    <t xml:space="preserve">Kakaós-mentás vegán keksz 1kg</t>
  </si>
  <si>
    <t xml:space="preserve">kizárólag növényi összetevőkből</t>
  </si>
  <si>
    <t xml:space="preserve">GABONÁK A KONYHÁBA &amp; BÚZAFŰ MAGOK</t>
  </si>
  <si>
    <t xml:space="preserve">Bio alakor ősbúza főzésre, sütésre 25 kg</t>
  </si>
  <si>
    <t xml:space="preserve">Bio alakor ősbúza gersli 2 kg                                     </t>
  </si>
  <si>
    <t xml:space="preserve">papírtasak</t>
  </si>
  <si>
    <t xml:space="preserve">Bio alakor ősbúza gersli 25 kg                                             </t>
  </si>
  <si>
    <t xml:space="preserve">Bio ősdurum tönke gersli 2 kg                               </t>
  </si>
  <si>
    <t xml:space="preserve">Bio tönköly főzésre, őrlésre zsákos 25kg </t>
  </si>
  <si>
    <t xml:space="preserve">Bio tönköly gersli (tönkölyrizs) 2 kg                                 </t>
  </si>
  <si>
    <t xml:space="preserve">Bio zab köretnek kásának 3 kg</t>
  </si>
  <si>
    <t xml:space="preserve">599988242507G</t>
  </si>
  <si>
    <t xml:space="preserve">Bio zab köretnek kásának 25kg</t>
  </si>
  <si>
    <t xml:space="preserve">599988242507Z</t>
  </si>
  <si>
    <t xml:space="preserve">Bio hajdina főzésre, sütésre 3 kg</t>
  </si>
  <si>
    <t xml:space="preserve">599988242540G</t>
  </si>
  <si>
    <t xml:space="preserve">Bio őszi búza főzésre, sütésre, csíráztatásra zsákos 50 kg</t>
  </si>
  <si>
    <t xml:space="preserve">Bio őszi búza főzésre, sütésre, csíráztatásra 2,5 kg            </t>
  </si>
  <si>
    <t xml:space="preserve">Bio alakor ősbúzafű mag 30kg               </t>
  </si>
  <si>
    <t xml:space="preserve">Bio tönköly búzafű mag 30 kg</t>
  </si>
  <si>
    <t xml:space="preserve">Bio zöld árpafű mag 50 kg</t>
  </si>
  <si>
    <t xml:space="preserve">Bio napraforgó csíráztatáshoz 30 kg</t>
  </si>
  <si>
    <t xml:space="preserve">EGYÉB:</t>
  </si>
  <si>
    <r>
      <rPr>
        <sz val="10"/>
        <rFont val="LucidaFaxDm_PFL"/>
        <family val="0"/>
        <charset val="1"/>
      </rPr>
      <t xml:space="preserve">Békebeli Hidegen sajtolt Napraforgó Étolaj 5 l</t>
    </r>
    <r>
      <rPr>
        <sz val="7"/>
        <rFont val="LucidaFaxDm_PFL"/>
        <family val="0"/>
        <charset val="1"/>
      </rPr>
      <t xml:space="preserve">  (előző fülön is szerepel)</t>
    </r>
  </si>
  <si>
    <t xml:space="preserve">flakon</t>
  </si>
  <si>
    <t xml:space="preserve">hidegen sajtolt, 100%-os, magyar</t>
  </si>
  <si>
    <t xml:space="preserve">Szárított leveszöldség keverék adalékmentes 1 kg             </t>
  </si>
  <si>
    <t xml:space="preserve">tasak</t>
  </si>
  <si>
    <t xml:space="preserve">sómentes</t>
  </si>
  <si>
    <t xml:space="preserve">599955870282G</t>
  </si>
  <si>
    <t xml:space="preserve">Bio ősgabona pellet - tüzelő, kisállat alomanyag 3 kg      ÚJ!</t>
  </si>
  <si>
    <t xml:space="preserve">100% ősgabonából, sokoldalúan használható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</si>
</sst>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"/>
    <numFmt numFmtId="166" formatCode="0%"/>
    <numFmt numFmtId="167" formatCode="#,##0&quot; Ft&quot;"/>
    <numFmt numFmtId="168" formatCode="#,##0&quot; Ft&quot;"/>
  </numFmts>
  <fonts count="37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b val="true"/>
      <sz val="16"/>
      <color rgb="FF000000"/>
      <name val="Calibri"/>
      <family val="2"/>
      <charset val="238"/>
    </font>
    <font>
      <b val="true"/>
      <sz val="8"/>
      <color rgb="FF00000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7"/>
      <color rgb="FF000000"/>
      <name val="Calibri"/>
      <family val="2"/>
      <charset val="238"/>
    </font>
    <font>
      <b val="true"/>
      <sz val="14"/>
      <color rgb="FF000000"/>
      <name val="Calibri"/>
      <family val="2"/>
      <charset val="238"/>
    </font>
    <font>
      <u val="single"/>
      <sz val="11"/>
      <color rgb="FF0000FF"/>
      <name val="Calibri"/>
      <family val="2"/>
      <charset val="238"/>
    </font>
    <font>
      <b val="true"/>
      <sz val="12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 val="true"/>
      <sz val="10"/>
      <color rgb="FF000000"/>
      <name val="Calibri"/>
      <family val="2"/>
      <charset val="238"/>
    </font>
    <font>
      <b val="true"/>
      <sz val="9"/>
      <color rgb="FF000000"/>
      <name val="Calibri"/>
      <family val="2"/>
      <charset val="238"/>
    </font>
    <font>
      <sz val="9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b val="true"/>
      <sz val="10"/>
      <color rgb="FF00B050"/>
      <name val="Calibri"/>
      <family val="2"/>
      <charset val="238"/>
    </font>
    <font>
      <b val="true"/>
      <sz val="11"/>
      <color rgb="FF00B050"/>
      <name val="Calibri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10"/>
      <color rgb="FFFFFFFF"/>
      <name val="LucidaFaxDm_PFL"/>
      <family val="0"/>
      <charset val="1"/>
    </font>
    <font>
      <sz val="10"/>
      <color rgb="FF000000"/>
      <name val="Calibri"/>
      <family val="2"/>
      <charset val="238"/>
    </font>
    <font>
      <b val="true"/>
      <sz val="10"/>
      <name val="LucidaFaxDm_PFL"/>
      <family val="0"/>
      <charset val="1"/>
    </font>
    <font>
      <sz val="10"/>
      <name val="LucidaFaxDm_PFL"/>
      <family val="0"/>
      <charset val="1"/>
    </font>
    <font>
      <sz val="10"/>
      <name val="Calibri"/>
      <family val="2"/>
      <charset val="238"/>
    </font>
    <font>
      <sz val="10"/>
      <color rgb="FFFF0000"/>
      <name val="LucidaFaxDm_PFL"/>
      <family val="0"/>
      <charset val="1"/>
    </font>
    <font>
      <sz val="10"/>
      <color rgb="FF00B050"/>
      <name val="LucidaFaxDm_PFL"/>
      <family val="0"/>
      <charset val="1"/>
    </font>
    <font>
      <sz val="10"/>
      <color rgb="FF000000"/>
      <name val="LucidaFaxDm_PFL"/>
      <family val="0"/>
      <charset val="1"/>
    </font>
    <font>
      <sz val="9"/>
      <color rgb="FF000000"/>
      <name val="Tahoma"/>
      <family val="2"/>
      <charset val="238"/>
    </font>
    <font>
      <sz val="11"/>
      <name val="Calibri"/>
      <family val="2"/>
      <charset val="238"/>
    </font>
    <font>
      <sz val="8"/>
      <name val="LucidaFaxDm_PFL"/>
      <family val="0"/>
      <charset val="1"/>
    </font>
    <font>
      <sz val="7"/>
      <name val="LucidaFaxDm_PFL"/>
      <family val="0"/>
      <charset val="1"/>
    </font>
    <font>
      <sz val="9"/>
      <name val="LucidaFaxDm_PFL"/>
      <family val="0"/>
      <charset val="1"/>
    </font>
    <font>
      <b val="true"/>
      <sz val="8"/>
      <name val="Calibri"/>
      <family val="2"/>
      <charset val="238"/>
    </font>
    <font>
      <i val="true"/>
      <sz val="14"/>
      <color rgb="FFFF0000"/>
      <name val="LucidaFaxDm_PFL"/>
      <family val="0"/>
      <charset val="1"/>
    </font>
    <font>
      <i val="true"/>
      <sz val="10"/>
      <name val="LucidaFaxDm_PFL"/>
      <family val="0"/>
      <charset val="1"/>
    </font>
    <font>
      <b val="true"/>
      <sz val="11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E46C0A"/>
        <bgColor rgb="FFFF9900"/>
      </patternFill>
    </fill>
    <fill>
      <patternFill patternType="solid">
        <fgColor rgb="FFFCD5B5"/>
        <bgColor rgb="FFF2DCDB"/>
      </patternFill>
    </fill>
    <fill>
      <patternFill patternType="solid">
        <fgColor rgb="FF993300"/>
        <bgColor rgb="FF993366"/>
      </patternFill>
    </fill>
    <fill>
      <patternFill patternType="solid">
        <fgColor rgb="FFF2DCDB"/>
        <bgColor rgb="FFFCD5B5"/>
      </patternFill>
    </fill>
    <fill>
      <patternFill patternType="solid">
        <fgColor rgb="FFEBF1DE"/>
        <bgColor rgb="FFF2DCDB"/>
      </patternFill>
    </fill>
    <fill>
      <patternFill patternType="solid">
        <fgColor rgb="FFFFFFFF"/>
        <bgColor rgb="FFEBF1DE"/>
      </patternFill>
    </fill>
  </fills>
  <borders count="20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double"/>
      <right style="double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double"/>
      <right style="double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double"/>
      <right style="double"/>
      <top style="double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 style="double"/>
      <top style="thin"/>
      <bottom/>
      <diagonal/>
    </border>
    <border diagonalUp="false" diagonalDown="false">
      <left/>
      <right/>
      <top style="thin"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7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22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0" fillId="0" borderId="2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0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1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22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9" fillId="0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0" fillId="0" borderId="2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1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5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4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4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5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7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0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5" borderId="2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23" fillId="0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3" borderId="9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3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0" borderId="2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3" fillId="0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7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2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3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3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7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4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8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5" borderId="2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7" fontId="23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7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7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3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0" fillId="4" borderId="1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1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4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5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0" fillId="0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6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3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3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7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7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7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5" borderId="2" xfId="0" applyFont="true" applyBorder="true" applyAlignment="true" applyProtection="false">
      <alignment horizontal="fill" vertical="center" textRotation="0" wrapText="tru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8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3" fillId="7" borderId="1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3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20" fillId="0" borderId="17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7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2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0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2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3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5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5" borderId="1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3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5" borderId="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23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5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23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5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2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3" fillId="5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3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3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36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 2" xfId="21"/>
    <cellStyle name="Excel Built-in Normal" xfId="22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F2DCDB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E46C0A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jpeg"/><Relationship Id="rId3" Type="http://schemas.openxmlformats.org/officeDocument/2006/relationships/image" Target="../media/image6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jpeg"/><Relationship Id="rId3" Type="http://schemas.openxmlformats.org/officeDocument/2006/relationships/image" Target="../media/image9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0.jpeg"/><Relationship Id="rId2" Type="http://schemas.openxmlformats.org/officeDocument/2006/relationships/image" Target="../media/image11.jpeg"/><Relationship Id="rId3" Type="http://schemas.openxmlformats.org/officeDocument/2006/relationships/image" Target="../media/image12.jpeg"/><Relationship Id="rId4" Type="http://schemas.openxmlformats.org/officeDocument/2006/relationships/image" Target="../media/image1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4.jpeg"/><Relationship Id="rId2" Type="http://schemas.openxmlformats.org/officeDocument/2006/relationships/image" Target="../media/image15.jpeg"/><Relationship Id="rId3" Type="http://schemas.openxmlformats.org/officeDocument/2006/relationships/image" Target="../media/image16.jpeg"/><Relationship Id="rId4" Type="http://schemas.openxmlformats.org/officeDocument/2006/relationships/image" Target="../media/image17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8.jpeg"/><Relationship Id="rId2" Type="http://schemas.openxmlformats.org/officeDocument/2006/relationships/image" Target="../media/image19.png"/><Relationship Id="rId3" Type="http://schemas.openxmlformats.org/officeDocument/2006/relationships/image" Target="../media/image20.jpeg"/><Relationship Id="rId4" Type="http://schemas.openxmlformats.org/officeDocument/2006/relationships/image" Target="../media/image21.jpeg"/><Relationship Id="rId5" Type="http://schemas.openxmlformats.org/officeDocument/2006/relationships/image" Target="../media/image22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3.jpeg"/><Relationship Id="rId2" Type="http://schemas.openxmlformats.org/officeDocument/2006/relationships/image" Target="../media/image24.jpeg"/><Relationship Id="rId3" Type="http://schemas.openxmlformats.org/officeDocument/2006/relationships/image" Target="../media/image25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26.jpeg"/><Relationship Id="rId2" Type="http://schemas.openxmlformats.org/officeDocument/2006/relationships/image" Target="../media/image27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316440</xdr:colOff>
      <xdr:row>0</xdr:row>
      <xdr:rowOff>0</xdr:rowOff>
    </xdr:from>
    <xdr:to>
      <xdr:col>9</xdr:col>
      <xdr:colOff>338760</xdr:colOff>
      <xdr:row>3</xdr:row>
      <xdr:rowOff>1440</xdr:rowOff>
    </xdr:to>
    <xdr:pic>
      <xdr:nvPicPr>
        <xdr:cNvPr id="0" name="Kép 5" descr=""/>
        <xdr:cNvPicPr/>
      </xdr:nvPicPr>
      <xdr:blipFill>
        <a:blip r:embed="rId1"/>
        <a:stretch/>
      </xdr:blipFill>
      <xdr:spPr>
        <a:xfrm>
          <a:off x="7380720" y="0"/>
          <a:ext cx="4297680" cy="212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361800</xdr:colOff>
      <xdr:row>0</xdr:row>
      <xdr:rowOff>0</xdr:rowOff>
    </xdr:from>
    <xdr:to>
      <xdr:col>4</xdr:col>
      <xdr:colOff>856800</xdr:colOff>
      <xdr:row>0</xdr:row>
      <xdr:rowOff>897120</xdr:rowOff>
    </xdr:to>
    <xdr:pic>
      <xdr:nvPicPr>
        <xdr:cNvPr id="1" name="Kép 8" descr=""/>
        <xdr:cNvPicPr/>
      </xdr:nvPicPr>
      <xdr:blipFill>
        <a:blip r:embed="rId2"/>
        <a:stretch/>
      </xdr:blipFill>
      <xdr:spPr>
        <a:xfrm>
          <a:off x="3967920" y="0"/>
          <a:ext cx="3953160" cy="89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361440</xdr:colOff>
      <xdr:row>0</xdr:row>
      <xdr:rowOff>1540800</xdr:rowOff>
    </xdr:to>
    <xdr:pic>
      <xdr:nvPicPr>
        <xdr:cNvPr id="2" name="Kép 1" descr=""/>
        <xdr:cNvPicPr/>
      </xdr:nvPicPr>
      <xdr:blipFill>
        <a:blip r:embed="rId3"/>
        <a:stretch/>
      </xdr:blipFill>
      <xdr:spPr>
        <a:xfrm>
          <a:off x="0" y="0"/>
          <a:ext cx="3967560" cy="1540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190440</xdr:colOff>
      <xdr:row>0</xdr:row>
      <xdr:rowOff>0</xdr:rowOff>
    </xdr:from>
    <xdr:to>
      <xdr:col>0</xdr:col>
      <xdr:colOff>3900960</xdr:colOff>
      <xdr:row>3</xdr:row>
      <xdr:rowOff>932760</xdr:rowOff>
    </xdr:to>
    <xdr:pic>
      <xdr:nvPicPr>
        <xdr:cNvPr id="3" name="Kép 5" descr=""/>
        <xdr:cNvPicPr/>
      </xdr:nvPicPr>
      <xdr:blipFill>
        <a:blip r:embed="rId1"/>
        <a:stretch/>
      </xdr:blipFill>
      <xdr:spPr>
        <a:xfrm>
          <a:off x="190440" y="0"/>
          <a:ext cx="3710520" cy="14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495360</xdr:colOff>
      <xdr:row>0</xdr:row>
      <xdr:rowOff>0</xdr:rowOff>
    </xdr:from>
    <xdr:to>
      <xdr:col>10</xdr:col>
      <xdr:colOff>22680</xdr:colOff>
      <xdr:row>4</xdr:row>
      <xdr:rowOff>3600</xdr:rowOff>
    </xdr:to>
    <xdr:pic>
      <xdr:nvPicPr>
        <xdr:cNvPr id="4" name="Kép 8" descr=""/>
        <xdr:cNvPicPr/>
      </xdr:nvPicPr>
      <xdr:blipFill>
        <a:blip r:embed="rId2"/>
        <a:stretch/>
      </xdr:blipFill>
      <xdr:spPr>
        <a:xfrm>
          <a:off x="10814040" y="0"/>
          <a:ext cx="2475000" cy="148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581040</xdr:colOff>
      <xdr:row>0</xdr:row>
      <xdr:rowOff>152280</xdr:rowOff>
    </xdr:from>
    <xdr:to>
      <xdr:col>5</xdr:col>
      <xdr:colOff>1081800</xdr:colOff>
      <xdr:row>3</xdr:row>
      <xdr:rowOff>818640</xdr:rowOff>
    </xdr:to>
    <xdr:pic>
      <xdr:nvPicPr>
        <xdr:cNvPr id="5" name="Kép 6" descr=""/>
        <xdr:cNvPicPr/>
      </xdr:nvPicPr>
      <xdr:blipFill>
        <a:blip r:embed="rId3"/>
        <a:stretch/>
      </xdr:blipFill>
      <xdr:spPr>
        <a:xfrm>
          <a:off x="4790880" y="152280"/>
          <a:ext cx="3371760" cy="1215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628560</xdr:colOff>
      <xdr:row>0</xdr:row>
      <xdr:rowOff>0</xdr:rowOff>
    </xdr:from>
    <xdr:to>
      <xdr:col>0</xdr:col>
      <xdr:colOff>3161880</xdr:colOff>
      <xdr:row>3</xdr:row>
      <xdr:rowOff>934920</xdr:rowOff>
    </xdr:to>
    <xdr:pic>
      <xdr:nvPicPr>
        <xdr:cNvPr id="6" name="Kép 2" descr=""/>
        <xdr:cNvPicPr/>
      </xdr:nvPicPr>
      <xdr:blipFill>
        <a:blip r:embed="rId1"/>
        <a:stretch/>
      </xdr:blipFill>
      <xdr:spPr>
        <a:xfrm>
          <a:off x="628560" y="0"/>
          <a:ext cx="2533320" cy="148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237960</xdr:colOff>
      <xdr:row>0</xdr:row>
      <xdr:rowOff>9360</xdr:rowOff>
    </xdr:from>
    <xdr:to>
      <xdr:col>10</xdr:col>
      <xdr:colOff>435600</xdr:colOff>
      <xdr:row>3</xdr:row>
      <xdr:rowOff>961560</xdr:rowOff>
    </xdr:to>
    <xdr:pic>
      <xdr:nvPicPr>
        <xdr:cNvPr id="7" name="Kép 4" descr=""/>
        <xdr:cNvPicPr/>
      </xdr:nvPicPr>
      <xdr:blipFill>
        <a:blip r:embed="rId2"/>
        <a:stretch/>
      </xdr:blipFill>
      <xdr:spPr>
        <a:xfrm>
          <a:off x="10601640" y="9360"/>
          <a:ext cx="3348360" cy="150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542880</xdr:colOff>
      <xdr:row>0</xdr:row>
      <xdr:rowOff>114480</xdr:rowOff>
    </xdr:from>
    <xdr:to>
      <xdr:col>5</xdr:col>
      <xdr:colOff>1195920</xdr:colOff>
      <xdr:row>3</xdr:row>
      <xdr:rowOff>777240</xdr:rowOff>
    </xdr:to>
    <xdr:pic>
      <xdr:nvPicPr>
        <xdr:cNvPr id="8" name="Kép 1" descr=""/>
        <xdr:cNvPicPr/>
      </xdr:nvPicPr>
      <xdr:blipFill>
        <a:blip r:embed="rId3"/>
        <a:stretch/>
      </xdr:blipFill>
      <xdr:spPr>
        <a:xfrm>
          <a:off x="4305600" y="114480"/>
          <a:ext cx="3381120" cy="1211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3457440</xdr:colOff>
      <xdr:row>3</xdr:row>
      <xdr:rowOff>213480</xdr:rowOff>
    </xdr:from>
    <xdr:to>
      <xdr:col>5</xdr:col>
      <xdr:colOff>1464480</xdr:colOff>
      <xdr:row>3</xdr:row>
      <xdr:rowOff>1041120</xdr:rowOff>
    </xdr:to>
    <xdr:pic>
      <xdr:nvPicPr>
        <xdr:cNvPr id="9" name="Kép 2" descr=""/>
        <xdr:cNvPicPr/>
      </xdr:nvPicPr>
      <xdr:blipFill>
        <a:blip r:embed="rId1"/>
        <a:stretch/>
      </xdr:blipFill>
      <xdr:spPr>
        <a:xfrm>
          <a:off x="3457440" y="762120"/>
          <a:ext cx="5141160" cy="82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552600</xdr:colOff>
      <xdr:row>0</xdr:row>
      <xdr:rowOff>0</xdr:rowOff>
    </xdr:from>
    <xdr:to>
      <xdr:col>10</xdr:col>
      <xdr:colOff>323640</xdr:colOff>
      <xdr:row>3</xdr:row>
      <xdr:rowOff>1050120</xdr:rowOff>
    </xdr:to>
    <xdr:pic>
      <xdr:nvPicPr>
        <xdr:cNvPr id="10" name="Kép 3" descr=""/>
        <xdr:cNvPicPr/>
      </xdr:nvPicPr>
      <xdr:blipFill>
        <a:blip r:embed="rId2"/>
        <a:stretch/>
      </xdr:blipFill>
      <xdr:spPr>
        <a:xfrm>
          <a:off x="9631080" y="0"/>
          <a:ext cx="2867400" cy="159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1009800</xdr:colOff>
      <xdr:row>0</xdr:row>
      <xdr:rowOff>0</xdr:rowOff>
    </xdr:from>
    <xdr:to>
      <xdr:col>0</xdr:col>
      <xdr:colOff>2691720</xdr:colOff>
      <xdr:row>3</xdr:row>
      <xdr:rowOff>1081800</xdr:rowOff>
    </xdr:to>
    <xdr:pic>
      <xdr:nvPicPr>
        <xdr:cNvPr id="11" name="Kép 4" descr=""/>
        <xdr:cNvPicPr/>
      </xdr:nvPicPr>
      <xdr:blipFill>
        <a:blip r:embed="rId3"/>
        <a:stretch/>
      </xdr:blipFill>
      <xdr:spPr>
        <a:xfrm>
          <a:off x="1009800" y="0"/>
          <a:ext cx="1681920" cy="1630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304920</xdr:colOff>
      <xdr:row>0</xdr:row>
      <xdr:rowOff>66600</xdr:rowOff>
    </xdr:from>
    <xdr:to>
      <xdr:col>5</xdr:col>
      <xdr:colOff>664560</xdr:colOff>
      <xdr:row>3</xdr:row>
      <xdr:rowOff>380520</xdr:rowOff>
    </xdr:to>
    <xdr:pic>
      <xdr:nvPicPr>
        <xdr:cNvPr id="12" name="Kép 6" descr=""/>
        <xdr:cNvPicPr/>
      </xdr:nvPicPr>
      <xdr:blipFill>
        <a:blip r:embed="rId4"/>
        <a:stretch/>
      </xdr:blipFill>
      <xdr:spPr>
        <a:xfrm>
          <a:off x="5384880" y="66600"/>
          <a:ext cx="2413800" cy="862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399960</xdr:colOff>
      <xdr:row>3</xdr:row>
      <xdr:rowOff>456840</xdr:rowOff>
    </xdr:from>
    <xdr:to>
      <xdr:col>5</xdr:col>
      <xdr:colOff>1386360</xdr:colOff>
      <xdr:row>3</xdr:row>
      <xdr:rowOff>1237320</xdr:rowOff>
    </xdr:to>
    <xdr:pic>
      <xdr:nvPicPr>
        <xdr:cNvPr id="13" name="Kép 2" descr=""/>
        <xdr:cNvPicPr/>
      </xdr:nvPicPr>
      <xdr:blipFill>
        <a:blip r:embed="rId1"/>
        <a:stretch/>
      </xdr:blipFill>
      <xdr:spPr>
        <a:xfrm>
          <a:off x="4390200" y="1005480"/>
          <a:ext cx="3684600" cy="78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123840</xdr:colOff>
      <xdr:row>0</xdr:row>
      <xdr:rowOff>0</xdr:rowOff>
    </xdr:from>
    <xdr:to>
      <xdr:col>9</xdr:col>
      <xdr:colOff>302760</xdr:colOff>
      <xdr:row>3</xdr:row>
      <xdr:rowOff>1241640</xdr:rowOff>
    </xdr:to>
    <xdr:pic>
      <xdr:nvPicPr>
        <xdr:cNvPr id="14" name="Kép 3" descr=""/>
        <xdr:cNvPicPr/>
      </xdr:nvPicPr>
      <xdr:blipFill>
        <a:blip r:embed="rId2"/>
        <a:stretch/>
      </xdr:blipFill>
      <xdr:spPr>
        <a:xfrm>
          <a:off x="10278000" y="0"/>
          <a:ext cx="1927800" cy="179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714240</xdr:colOff>
      <xdr:row>0</xdr:row>
      <xdr:rowOff>0</xdr:rowOff>
    </xdr:from>
    <xdr:to>
      <xdr:col>0</xdr:col>
      <xdr:colOff>3354120</xdr:colOff>
      <xdr:row>3</xdr:row>
      <xdr:rowOff>1235880</xdr:rowOff>
    </xdr:to>
    <xdr:pic>
      <xdr:nvPicPr>
        <xdr:cNvPr id="15" name="Kép 4" descr=""/>
        <xdr:cNvPicPr/>
      </xdr:nvPicPr>
      <xdr:blipFill>
        <a:blip r:embed="rId3"/>
        <a:stretch/>
      </xdr:blipFill>
      <xdr:spPr>
        <a:xfrm>
          <a:off x="714240" y="0"/>
          <a:ext cx="2639880" cy="178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380880</xdr:colOff>
      <xdr:row>0</xdr:row>
      <xdr:rowOff>46080</xdr:rowOff>
    </xdr:from>
    <xdr:to>
      <xdr:col>5</xdr:col>
      <xdr:colOff>1067040</xdr:colOff>
      <xdr:row>3</xdr:row>
      <xdr:rowOff>473760</xdr:rowOff>
    </xdr:to>
    <xdr:pic>
      <xdr:nvPicPr>
        <xdr:cNvPr id="16" name="Kép 5" descr=""/>
        <xdr:cNvPicPr/>
      </xdr:nvPicPr>
      <xdr:blipFill>
        <a:blip r:embed="rId4"/>
        <a:stretch/>
      </xdr:blipFill>
      <xdr:spPr>
        <a:xfrm>
          <a:off x="5045400" y="46080"/>
          <a:ext cx="2710080" cy="976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35</xdr:row>
      <xdr:rowOff>0</xdr:rowOff>
    </xdr:from>
    <xdr:to>
      <xdr:col>1</xdr:col>
      <xdr:colOff>-15935400</xdr:colOff>
      <xdr:row>36</xdr:row>
      <xdr:rowOff>249480</xdr:rowOff>
    </xdr:to>
    <xdr:pic>
      <xdr:nvPicPr>
        <xdr:cNvPr id="17" name="Kép 2" descr=""/>
        <xdr:cNvPicPr/>
      </xdr:nvPicPr>
      <xdr:blipFill>
        <a:blip r:embed="rId1"/>
        <a:stretch/>
      </xdr:blipFill>
      <xdr:spPr>
        <a:xfrm>
          <a:off x="4139280" y="11728800"/>
          <a:ext cx="360000" cy="565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442800</xdr:colOff>
      <xdr:row>0</xdr:row>
      <xdr:rowOff>0</xdr:rowOff>
    </xdr:from>
    <xdr:to>
      <xdr:col>8</xdr:col>
      <xdr:colOff>567720</xdr:colOff>
      <xdr:row>3</xdr:row>
      <xdr:rowOff>1089000</xdr:rowOff>
    </xdr:to>
    <xdr:pic>
      <xdr:nvPicPr>
        <xdr:cNvPr id="18" name="Kép 1" descr=""/>
        <xdr:cNvPicPr/>
      </xdr:nvPicPr>
      <xdr:blipFill>
        <a:blip r:embed="rId2"/>
        <a:stretch/>
      </xdr:blipFill>
      <xdr:spPr>
        <a:xfrm>
          <a:off x="10188000" y="0"/>
          <a:ext cx="1936080" cy="163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404640</xdr:colOff>
      <xdr:row>0</xdr:row>
      <xdr:rowOff>0</xdr:rowOff>
    </xdr:from>
    <xdr:to>
      <xdr:col>0</xdr:col>
      <xdr:colOff>3749760</xdr:colOff>
      <xdr:row>3</xdr:row>
      <xdr:rowOff>1067400</xdr:rowOff>
    </xdr:to>
    <xdr:pic>
      <xdr:nvPicPr>
        <xdr:cNvPr id="19" name="Kép 4" descr=""/>
        <xdr:cNvPicPr/>
      </xdr:nvPicPr>
      <xdr:blipFill>
        <a:blip r:embed="rId3"/>
        <a:stretch/>
      </xdr:blipFill>
      <xdr:spPr>
        <a:xfrm>
          <a:off x="404640" y="0"/>
          <a:ext cx="3345120" cy="161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47520</xdr:colOff>
      <xdr:row>1</xdr:row>
      <xdr:rowOff>28440</xdr:rowOff>
    </xdr:from>
    <xdr:to>
      <xdr:col>5</xdr:col>
      <xdr:colOff>1310040</xdr:colOff>
      <xdr:row>3</xdr:row>
      <xdr:rowOff>891000</xdr:rowOff>
    </xdr:to>
    <xdr:pic>
      <xdr:nvPicPr>
        <xdr:cNvPr id="20" name="Kép 5" descr=""/>
        <xdr:cNvPicPr/>
      </xdr:nvPicPr>
      <xdr:blipFill>
        <a:blip r:embed="rId4"/>
        <a:stretch/>
      </xdr:blipFill>
      <xdr:spPr>
        <a:xfrm>
          <a:off x="4845240" y="211320"/>
          <a:ext cx="3356280" cy="12283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0</xdr:colOff>
      <xdr:row>32</xdr:row>
      <xdr:rowOff>0</xdr:rowOff>
    </xdr:from>
    <xdr:to>
      <xdr:col>1</xdr:col>
      <xdr:colOff>-15935400</xdr:colOff>
      <xdr:row>33</xdr:row>
      <xdr:rowOff>240120</xdr:rowOff>
    </xdr:to>
    <xdr:pic>
      <xdr:nvPicPr>
        <xdr:cNvPr id="21" name="Kép 6" descr=""/>
        <xdr:cNvPicPr/>
      </xdr:nvPicPr>
      <xdr:blipFill>
        <a:blip r:embed="rId5"/>
        <a:stretch/>
      </xdr:blipFill>
      <xdr:spPr>
        <a:xfrm>
          <a:off x="4139280" y="10780200"/>
          <a:ext cx="360000" cy="55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0</xdr:row>
      <xdr:rowOff>0</xdr:rowOff>
    </xdr:from>
    <xdr:to>
      <xdr:col>9</xdr:col>
      <xdr:colOff>588240</xdr:colOff>
      <xdr:row>3</xdr:row>
      <xdr:rowOff>1332720</xdr:rowOff>
    </xdr:to>
    <xdr:pic>
      <xdr:nvPicPr>
        <xdr:cNvPr id="22" name="Kép 2" descr=""/>
        <xdr:cNvPicPr/>
      </xdr:nvPicPr>
      <xdr:blipFill>
        <a:blip r:embed="rId1"/>
        <a:stretch/>
      </xdr:blipFill>
      <xdr:spPr>
        <a:xfrm>
          <a:off x="9573120" y="0"/>
          <a:ext cx="2376360" cy="188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1486080</xdr:colOff>
      <xdr:row>0</xdr:row>
      <xdr:rowOff>104760</xdr:rowOff>
    </xdr:from>
    <xdr:to>
      <xdr:col>0</xdr:col>
      <xdr:colOff>2682000</xdr:colOff>
      <xdr:row>3</xdr:row>
      <xdr:rowOff>1314720</xdr:rowOff>
    </xdr:to>
    <xdr:pic>
      <xdr:nvPicPr>
        <xdr:cNvPr id="23" name="Kép 3" descr=""/>
        <xdr:cNvPicPr/>
      </xdr:nvPicPr>
      <xdr:blipFill>
        <a:blip r:embed="rId2"/>
        <a:stretch/>
      </xdr:blipFill>
      <xdr:spPr>
        <a:xfrm>
          <a:off x="1486080" y="104760"/>
          <a:ext cx="1195920" cy="175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142920</xdr:colOff>
      <xdr:row>1</xdr:row>
      <xdr:rowOff>85680</xdr:rowOff>
    </xdr:from>
    <xdr:to>
      <xdr:col>6</xdr:col>
      <xdr:colOff>553320</xdr:colOff>
      <xdr:row>3</xdr:row>
      <xdr:rowOff>1142640</xdr:rowOff>
    </xdr:to>
    <xdr:pic>
      <xdr:nvPicPr>
        <xdr:cNvPr id="24" name="Kép 4" descr=""/>
        <xdr:cNvPicPr/>
      </xdr:nvPicPr>
      <xdr:blipFill>
        <a:blip r:embed="rId3"/>
        <a:stretch/>
      </xdr:blipFill>
      <xdr:spPr>
        <a:xfrm>
          <a:off x="4227120" y="268560"/>
          <a:ext cx="3970800" cy="1422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9360</xdr:rowOff>
    </xdr:from>
    <xdr:to>
      <xdr:col>5</xdr:col>
      <xdr:colOff>2491560</xdr:colOff>
      <xdr:row>3</xdr:row>
      <xdr:rowOff>819000</xdr:rowOff>
    </xdr:to>
    <xdr:pic>
      <xdr:nvPicPr>
        <xdr:cNvPr id="25" name="Kép 1" descr=""/>
        <xdr:cNvPicPr/>
      </xdr:nvPicPr>
      <xdr:blipFill>
        <a:blip r:embed="rId1"/>
        <a:stretch/>
      </xdr:blipFill>
      <xdr:spPr>
        <a:xfrm>
          <a:off x="0" y="9360"/>
          <a:ext cx="9609120" cy="196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129600</xdr:colOff>
      <xdr:row>5</xdr:row>
      <xdr:rowOff>83880</xdr:rowOff>
    </xdr:from>
    <xdr:to>
      <xdr:col>5</xdr:col>
      <xdr:colOff>662760</xdr:colOff>
      <xdr:row>7</xdr:row>
      <xdr:rowOff>15840</xdr:rowOff>
    </xdr:to>
    <xdr:pic>
      <xdr:nvPicPr>
        <xdr:cNvPr id="26" name="Kép 3" descr=""/>
        <xdr:cNvPicPr/>
      </xdr:nvPicPr>
      <xdr:blipFill>
        <a:blip r:embed="rId2"/>
        <a:stretch/>
      </xdr:blipFill>
      <xdr:spPr>
        <a:xfrm>
          <a:off x="7247160" y="2592720"/>
          <a:ext cx="533160" cy="8082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s://naturgoldhungaria.hu/spl/408291/Lisztek" TargetMode="External"/><Relationship Id="rId3" Type="http://schemas.openxmlformats.org/officeDocument/2006/relationships/hyperlink" Target="https://naturgoldhungaria.hu/spl/997998/Sutokeverekek" TargetMode="External"/><Relationship Id="rId4" Type="http://schemas.openxmlformats.org/officeDocument/2006/relationships/hyperlink" Target="https://naturgoldhungaria.hu/spl/408291/Lisztek?infinite_page=2" TargetMode="External"/><Relationship Id="rId5" Type="http://schemas.openxmlformats.org/officeDocument/2006/relationships/drawing" Target="../drawings/drawing2.xml"/><Relationship Id="rId6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naturgoldhungaria.hu/spl/396009/Gabonak-suteshez-fozeshez-orleshez" TargetMode="External"/><Relationship Id="rId3" Type="http://schemas.openxmlformats.org/officeDocument/2006/relationships/hyperlink" Target="https://naturgoldhungaria.hu/spl/140218/Darak-es-korpak" TargetMode="External"/><Relationship Id="rId4" Type="http://schemas.openxmlformats.org/officeDocument/2006/relationships/hyperlink" Target="https://naturgoldhungaria.hu/spl/140218/Darak-es-korpak" TargetMode="External"/><Relationship Id="rId5" Type="http://schemas.openxmlformats.org/officeDocument/2006/relationships/drawing" Target="../drawings/drawing3.xml"/><Relationship Id="rId6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hyperlink" Target="https://naturgoldhungaria.hu/spl/577124/Tonkoly-tesztak" TargetMode="External"/><Relationship Id="rId3" Type="http://schemas.openxmlformats.org/officeDocument/2006/relationships/hyperlink" Target="https://naturgoldhungaria.hu/spl/688304/Alakor-tesztak" TargetMode="External"/><Relationship Id="rId4" Type="http://schemas.openxmlformats.org/officeDocument/2006/relationships/hyperlink" Target="https://naturgoldhungaria.hu/spl/911336/Premium-osi-gabona-tesztak" TargetMode="External"/><Relationship Id="rId5" Type="http://schemas.openxmlformats.org/officeDocument/2006/relationships/drawing" Target="../drawings/drawing4.xml"/><Relationship Id="rId6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naturgoldhungaria.hu/spl/382306/Natur-termekek" TargetMode="External"/><Relationship Id="rId2" Type="http://schemas.openxmlformats.org/officeDocument/2006/relationships/hyperlink" Target="https://naturgoldhungaria.hu/sct/237124/Reggelizo-termekek" TargetMode="External"/><Relationship Id="rId3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hyperlink" Target="https://naturgoldhungaria.hu/spl/683526/Edes" TargetMode="External"/><Relationship Id="rId3" Type="http://schemas.openxmlformats.org/officeDocument/2006/relationships/hyperlink" Target="https://naturgoldhungaria.hu/spl/717621/Sos" TargetMode="External"/><Relationship Id="rId4" Type="http://schemas.openxmlformats.org/officeDocument/2006/relationships/hyperlink" Target="https://naturgoldhungaria.hu/spl/683526/Edes" TargetMode="External"/><Relationship Id="rId5" Type="http://schemas.openxmlformats.org/officeDocument/2006/relationships/hyperlink" Target="https://naturgoldhungaria.hu/spl/927403/Glutenmentes-es-diabetikus" TargetMode="External"/><Relationship Id="rId6" Type="http://schemas.openxmlformats.org/officeDocument/2006/relationships/drawing" Target="../drawings/drawing6.xml"/><Relationship Id="rId7" Type="http://schemas.openxmlformats.org/officeDocument/2006/relationships/vmlDrawing" Target="../drawings/vmlDrawing4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hyperlink" Target="https://naturgoldhungaria.hu/sct/845776/Reformkonyhai-gepek-es-alkatreszek" TargetMode="External"/><Relationship Id="rId3" Type="http://schemas.openxmlformats.org/officeDocument/2006/relationships/hyperlink" Target="https://naturgoldhungaria.hu/sct/759896/Erdok-mezok-kincsei" TargetMode="External"/><Relationship Id="rId4" Type="http://schemas.openxmlformats.org/officeDocument/2006/relationships/drawing" Target="../drawings/drawing7.xml"/><Relationship Id="rId5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hyperlink" Target="https://naturgoldhungaria.hu/spl/464696/XXL-kiszereles" TargetMode="External"/><Relationship Id="rId3" Type="http://schemas.openxmlformats.org/officeDocument/2006/relationships/hyperlink" Target="https://naturgoldhungaria.hu/spl/464696/XXL-kiszereles" TargetMode="External"/><Relationship Id="rId4" Type="http://schemas.openxmlformats.org/officeDocument/2006/relationships/hyperlink" Target="https://naturgoldhungaria.hu/spl/418212/XXL-kiszereles" TargetMode="External"/><Relationship Id="rId5" Type="http://schemas.openxmlformats.org/officeDocument/2006/relationships/hyperlink" Target="https://naturgoldhungaria.hu/spl/948251/XXL-kiszereles" TargetMode="External"/><Relationship Id="rId6" Type="http://schemas.openxmlformats.org/officeDocument/2006/relationships/hyperlink" Target="https://naturgoldhungaria.hu/spl/134185/XXL-kiszereles" TargetMode="External"/><Relationship Id="rId7" Type="http://schemas.openxmlformats.org/officeDocument/2006/relationships/hyperlink" Target="https://naturgoldhungaria.hu/spl/464696/XXL-kiszereles" TargetMode="External"/><Relationship Id="rId8" Type="http://schemas.openxmlformats.org/officeDocument/2006/relationships/hyperlink" Target="https://naturgoldhungaria.hu/spl/787824/Zoldsegkeverek" TargetMode="External"/><Relationship Id="rId9" Type="http://schemas.openxmlformats.org/officeDocument/2006/relationships/drawing" Target="../drawings/drawing8.xml"/><Relationship Id="rId10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2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4.4" zeroHeight="false" outlineLevelRow="0" outlineLevelCol="0"/>
  <cols>
    <col collapsed="false" customWidth="true" hidden="false" outlineLevel="0" max="1" min="1" style="0" width="31.11"/>
    <col collapsed="false" customWidth="true" hidden="false" outlineLevel="0" max="2" min="2" style="0" width="19.99"/>
    <col collapsed="false" customWidth="true" hidden="false" outlineLevel="0" max="3" min="3" style="0" width="8.67"/>
    <col collapsed="false" customWidth="true" hidden="false" outlineLevel="0" max="4" min="4" style="0" width="40.34"/>
    <col collapsed="false" customWidth="true" hidden="false" outlineLevel="0" max="5" min="5" style="0" width="25.89"/>
    <col collapsed="false" customWidth="true" hidden="false" outlineLevel="0" max="9" min="6" style="0" width="8.67"/>
    <col collapsed="false" customWidth="true" hidden="false" outlineLevel="0" max="10" min="10" style="0" width="11.89"/>
    <col collapsed="false" customWidth="true" hidden="false" outlineLevel="0" max="1025" min="11" style="0" width="8.67"/>
  </cols>
  <sheetData>
    <row r="1" customFormat="false" ht="126" hidden="false" customHeight="tru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</row>
    <row r="2" customFormat="false" ht="21" hidden="false" customHeight="true" outlineLevel="0" collapsed="false">
      <c r="F2" s="2" t="s">
        <v>0</v>
      </c>
      <c r="G2" s="2"/>
      <c r="H2" s="2"/>
      <c r="I2" s="2"/>
      <c r="J2" s="2"/>
    </row>
    <row r="3" customFormat="false" ht="20.25" hidden="false" customHeight="true" outlineLevel="0" collapsed="false">
      <c r="F3" s="2"/>
      <c r="G3" s="2"/>
      <c r="H3" s="2"/>
      <c r="I3" s="2"/>
      <c r="J3" s="2"/>
    </row>
    <row r="4" customFormat="false" ht="21" hidden="false" customHeight="true" outlineLevel="0" collapsed="false">
      <c r="A4" s="3" t="s">
        <v>1</v>
      </c>
      <c r="B4" s="4"/>
      <c r="D4" s="3" t="s">
        <v>2</v>
      </c>
      <c r="E4" s="5"/>
      <c r="F4" s="6" t="s">
        <v>3</v>
      </c>
      <c r="G4" s="6"/>
      <c r="H4" s="6"/>
      <c r="I4" s="6"/>
      <c r="J4" s="6"/>
    </row>
    <row r="5" customFormat="false" ht="24" hidden="false" customHeight="false" outlineLevel="0" collapsed="false">
      <c r="B5" s="7" t="s">
        <v>4</v>
      </c>
      <c r="D5" s="8" t="s">
        <v>5</v>
      </c>
      <c r="E5" s="9"/>
      <c r="F5" s="9"/>
      <c r="G5" s="9"/>
      <c r="H5" s="9"/>
      <c r="I5" s="9"/>
      <c r="J5" s="9"/>
    </row>
    <row r="6" customFormat="false" ht="18" hidden="false" customHeight="false" outlineLevel="0" collapsed="false">
      <c r="A6" s="10" t="s">
        <v>6</v>
      </c>
      <c r="B6" s="11" t="n">
        <f aca="false">Liszt!K64</f>
        <v>0</v>
      </c>
      <c r="D6" s="8" t="s">
        <v>7</v>
      </c>
      <c r="E6" s="9"/>
      <c r="F6" s="9"/>
      <c r="G6" s="9"/>
      <c r="H6" s="9"/>
      <c r="I6" s="9"/>
      <c r="J6" s="9"/>
    </row>
    <row r="7" customFormat="false" ht="18" hidden="false" customHeight="false" outlineLevel="0" collapsed="false">
      <c r="A7" s="10" t="s">
        <v>8</v>
      </c>
      <c r="B7" s="11" t="n">
        <f aca="false">'Gabona, dara, korpa'!K43</f>
        <v>0</v>
      </c>
      <c r="D7" s="8" t="s">
        <v>9</v>
      </c>
      <c r="E7" s="9"/>
      <c r="F7" s="9"/>
      <c r="G7" s="9"/>
      <c r="H7" s="9"/>
      <c r="I7" s="9"/>
      <c r="J7" s="9"/>
    </row>
    <row r="8" customFormat="false" ht="18" hidden="false" customHeight="false" outlineLevel="0" collapsed="false">
      <c r="A8" s="10" t="s">
        <v>10</v>
      </c>
      <c r="B8" s="11" t="n">
        <f aca="false">Tészta!K52</f>
        <v>0</v>
      </c>
      <c r="D8" s="12" t="s">
        <v>11</v>
      </c>
      <c r="E8" s="9"/>
      <c r="F8" s="9"/>
      <c r="G8" s="9"/>
      <c r="H8" s="9"/>
      <c r="I8" s="9"/>
      <c r="J8" s="9"/>
    </row>
    <row r="9" customFormat="false" ht="18" hidden="false" customHeight="false" outlineLevel="0" collapsed="false">
      <c r="A9" s="10" t="s">
        <v>12</v>
      </c>
      <c r="B9" s="11" t="n">
        <f aca="false">'Reggeliző pehely'!K38</f>
        <v>0</v>
      </c>
      <c r="D9" s="13" t="s">
        <v>13</v>
      </c>
      <c r="E9" s="9"/>
      <c r="F9" s="9"/>
      <c r="G9" s="9"/>
      <c r="H9" s="9"/>
      <c r="I9" s="9"/>
      <c r="J9" s="9"/>
    </row>
    <row r="10" customFormat="false" ht="18" hidden="false" customHeight="false" outlineLevel="0" collapsed="false">
      <c r="A10" s="10" t="s">
        <v>14</v>
      </c>
      <c r="B10" s="11" t="n">
        <f aca="false">Rágcsálnivalók!K54</f>
        <v>0</v>
      </c>
      <c r="D10" s="12" t="s">
        <v>15</v>
      </c>
      <c r="E10" s="9"/>
      <c r="F10" s="9"/>
      <c r="G10" s="9"/>
      <c r="H10" s="9"/>
      <c r="I10" s="9"/>
      <c r="J10" s="9"/>
    </row>
    <row r="11" customFormat="false" ht="18.75" hidden="false" customHeight="true" outlineLevel="0" collapsed="false">
      <c r="A11" s="14" t="s">
        <v>16</v>
      </c>
      <c r="B11" s="11" t="n">
        <f aca="false">'Házt.gép, olaj, föld...'!K28</f>
        <v>0</v>
      </c>
    </row>
    <row r="12" customFormat="false" ht="18.75" hidden="false" customHeight="true" outlineLevel="0" collapsed="false">
      <c r="A12" s="10" t="s">
        <v>17</v>
      </c>
      <c r="B12" s="11" t="n">
        <f aca="false">'XXL kiszerelés'!G144</f>
        <v>0</v>
      </c>
      <c r="D12" s="15" t="s">
        <v>18</v>
      </c>
      <c r="E12" s="15"/>
      <c r="F12" s="15"/>
      <c r="G12" s="15"/>
      <c r="H12" s="15"/>
      <c r="I12" s="15"/>
      <c r="J12" s="15"/>
    </row>
    <row r="13" customFormat="false" ht="18.75" hidden="false" customHeight="true" outlineLevel="0" collapsed="false">
      <c r="A13" s="16" t="s">
        <v>19</v>
      </c>
      <c r="B13" s="17" t="n">
        <f aca="false">SUM(B6:B12)</f>
        <v>0</v>
      </c>
      <c r="D13" s="18" t="s">
        <v>20</v>
      </c>
      <c r="E13" s="18"/>
      <c r="F13" s="19" t="s">
        <v>21</v>
      </c>
      <c r="G13" s="19"/>
      <c r="H13" s="19"/>
      <c r="I13" s="19"/>
      <c r="J13" s="19"/>
    </row>
    <row r="14" customFormat="false" ht="18.6" hidden="false" customHeight="true" outlineLevel="0" collapsed="false">
      <c r="D14" s="18" t="s">
        <v>22</v>
      </c>
      <c r="E14" s="18"/>
      <c r="F14" s="20" t="s">
        <v>23</v>
      </c>
      <c r="G14" s="20"/>
      <c r="H14" s="20"/>
      <c r="I14" s="20"/>
      <c r="J14" s="20"/>
      <c r="M14" s="21"/>
    </row>
    <row r="15" customFormat="false" ht="18.6" hidden="false" customHeight="true" outlineLevel="0" collapsed="false">
      <c r="D15" s="18" t="s">
        <v>24</v>
      </c>
      <c r="E15" s="18"/>
      <c r="F15" s="22" t="s">
        <v>25</v>
      </c>
      <c r="G15" s="22"/>
      <c r="H15" s="22"/>
      <c r="I15" s="22"/>
      <c r="J15" s="22"/>
      <c r="M15" s="21"/>
    </row>
    <row r="16" customFormat="false" ht="18.6" hidden="false" customHeight="true" outlineLevel="0" collapsed="false">
      <c r="D16" s="18" t="s">
        <v>26</v>
      </c>
      <c r="E16" s="18"/>
      <c r="F16" s="19" t="s">
        <v>27</v>
      </c>
      <c r="G16" s="19"/>
      <c r="H16" s="19"/>
      <c r="I16" s="19"/>
      <c r="J16" s="19"/>
    </row>
    <row r="17" customFormat="false" ht="18.6" hidden="false" customHeight="true" outlineLevel="0" collapsed="false">
      <c r="D17" s="18" t="s">
        <v>28</v>
      </c>
      <c r="E17" s="18"/>
      <c r="F17" s="23" t="s">
        <v>29</v>
      </c>
      <c r="G17" s="23"/>
      <c r="H17" s="23"/>
      <c r="I17" s="23"/>
      <c r="J17" s="23"/>
    </row>
    <row r="18" customFormat="false" ht="18.6" hidden="false" customHeight="true" outlineLevel="0" collapsed="false">
      <c r="B18" s="5"/>
      <c r="D18" s="18" t="s">
        <v>30</v>
      </c>
      <c r="E18" s="18"/>
      <c r="F18" s="22" t="s">
        <v>31</v>
      </c>
      <c r="G18" s="22"/>
      <c r="H18" s="22"/>
      <c r="I18" s="22"/>
      <c r="J18" s="22"/>
    </row>
    <row r="19" customFormat="false" ht="18.6" hidden="false" customHeight="true" outlineLevel="0" collapsed="false">
      <c r="B19" s="5"/>
      <c r="D19" s="18" t="s">
        <v>32</v>
      </c>
      <c r="E19" s="18"/>
      <c r="F19" s="22" t="s">
        <v>33</v>
      </c>
      <c r="G19" s="22"/>
      <c r="H19" s="22"/>
      <c r="I19" s="22"/>
      <c r="J19" s="22"/>
    </row>
    <row r="20" customFormat="false" ht="18.6" hidden="false" customHeight="true" outlineLevel="0" collapsed="false">
      <c r="B20" s="5"/>
      <c r="D20" s="18" t="s">
        <v>34</v>
      </c>
      <c r="E20" s="18"/>
      <c r="F20" s="22" t="s">
        <v>35</v>
      </c>
      <c r="G20" s="22"/>
      <c r="H20" s="22"/>
      <c r="I20" s="22"/>
      <c r="J20" s="22"/>
    </row>
    <row r="21" customFormat="false" ht="18.6" hidden="false" customHeight="true" outlineLevel="0" collapsed="false">
      <c r="D21" s="18" t="s">
        <v>36</v>
      </c>
      <c r="E21" s="18"/>
      <c r="F21" s="24" t="s">
        <v>37</v>
      </c>
      <c r="G21" s="24"/>
      <c r="H21" s="24"/>
      <c r="I21" s="24"/>
      <c r="J21" s="24"/>
    </row>
    <row r="22" customFormat="false" ht="18.6" hidden="false" customHeight="true" outlineLevel="0" collapsed="false">
      <c r="D22" s="18" t="s">
        <v>38</v>
      </c>
      <c r="E22" s="18"/>
      <c r="F22" s="25" t="s">
        <v>39</v>
      </c>
      <c r="G22" s="25"/>
      <c r="H22" s="25"/>
      <c r="I22" s="25"/>
      <c r="J22" s="25"/>
    </row>
    <row r="23" customFormat="false" ht="18.6" hidden="false" customHeight="true" outlineLevel="0" collapsed="false">
      <c r="D23" s="18" t="s">
        <v>40</v>
      </c>
      <c r="E23" s="18"/>
      <c r="F23" s="26" t="s">
        <v>41</v>
      </c>
      <c r="G23" s="26"/>
      <c r="H23" s="26"/>
      <c r="I23" s="26"/>
      <c r="J23" s="26"/>
    </row>
    <row r="24" customFormat="false" ht="18.6" hidden="false" customHeight="true" outlineLevel="0" collapsed="false">
      <c r="D24" s="18" t="s">
        <v>42</v>
      </c>
      <c r="E24" s="18"/>
      <c r="F24" s="27" t="s">
        <v>43</v>
      </c>
      <c r="G24" s="27"/>
      <c r="H24" s="27"/>
      <c r="I24" s="27"/>
      <c r="J24" s="27"/>
    </row>
  </sheetData>
  <mergeCells count="34">
    <mergeCell ref="A1:J1"/>
    <mergeCell ref="F2:J3"/>
    <mergeCell ref="F4:J4"/>
    <mergeCell ref="E5:J5"/>
    <mergeCell ref="E6:J6"/>
    <mergeCell ref="E7:J7"/>
    <mergeCell ref="E8:J8"/>
    <mergeCell ref="E9:J9"/>
    <mergeCell ref="E10:J10"/>
    <mergeCell ref="D12:J12"/>
    <mergeCell ref="D13:E13"/>
    <mergeCell ref="F13:J13"/>
    <mergeCell ref="D14:E14"/>
    <mergeCell ref="F14:J14"/>
    <mergeCell ref="D15:E15"/>
    <mergeCell ref="F15:J15"/>
    <mergeCell ref="D16:E16"/>
    <mergeCell ref="F16:J16"/>
    <mergeCell ref="D17:E17"/>
    <mergeCell ref="F17:J17"/>
    <mergeCell ref="D18:E18"/>
    <mergeCell ref="F18:J18"/>
    <mergeCell ref="D19:E19"/>
    <mergeCell ref="F19:J19"/>
    <mergeCell ref="D20:E20"/>
    <mergeCell ref="F20:J20"/>
    <mergeCell ref="D21:E21"/>
    <mergeCell ref="F21:J21"/>
    <mergeCell ref="D22:E22"/>
    <mergeCell ref="F22:J22"/>
    <mergeCell ref="D23:E23"/>
    <mergeCell ref="F23:J23"/>
    <mergeCell ref="D24:E24"/>
    <mergeCell ref="F24:J24"/>
  </mergeCells>
  <hyperlinks>
    <hyperlink ref="A6" location="Liszt!A1" display="Liszt &amp; lisztkeverék"/>
    <hyperlink ref="A7" location="'Gabona, dara, korpa'!A1" display="Gabona, dara, korpa"/>
    <hyperlink ref="A8" location="Tészta!A1" display="Tojásmentes tészta"/>
    <hyperlink ref="A9" location="'Reggeliző pehely'!A1" display="Reggeliző pehely &amp; müzli"/>
    <hyperlink ref="A10" location="Rágcsálnivalók!A1" display="Rágcsálnivalók sós &amp; édes"/>
    <hyperlink ref="A11" location="'Házt.kisgép, olaj...'!A1" display="Háztartási kisgép &amp; olaj, víz, föld"/>
    <hyperlink ref="A12" location="'XXL kiszerelés'!A1" display="XXL kiszerelés"/>
    <hyperlink ref="D13" location="'Reggeliző pehely'!D8" display="Bio puffasztott tönköly natur 200 g  1+1 Ajándék"/>
    <hyperlink ref="D14" location="'Gabona, dara, korpa'!D18" display="Bio green lunch fehérje&amp;rostdús reformköret 5-6 személyre 500g "/>
    <hyperlink ref="D15" location="Rágcsálnivalók!D22" display=" Bio tönköly natúr „Fitness” tallér 100 g"/>
    <hyperlink ref="D16" location="Tészta!D39" display="Bio alakor ősbúza tészta szélesmetélt teljes őrlésű 250 g "/>
    <hyperlink ref="D17" location="'Reggeliző pehely'!D34" display="Bio puffasztott ősgabona csokis 160 g"/>
    <hyperlink ref="D18" location="Liszt!D63" display="Első P. Malom Tönkölybúza liszt teljes kiőrlésű TBL300 1kg"/>
    <hyperlink ref="D19" location="Rágcsálnivalók!D12" display="Bio tönköly mézes puszedli szilvalekvárral 200 g"/>
    <hyperlink ref="D20" location="'Gabona, dara, korpa'!D20" display="Bio tönköly búzafű mag 500 g"/>
    <hyperlink ref="D21" location="Liszt!D43" display="Gluténmentes palacsinta alappor áfonyával 71g  ÚJDONSÁG - 10 % kedvezm."/>
    <hyperlink ref="D22" location="Liszt!D53" display="Első P. Malom Süteményliszt BF55 1kg"/>
    <hyperlink ref="D23" location="Rágcsálnivalók!D20" display="Bio tönköly mézeskalács szív - Valentin napra; Nőnapra"/>
    <hyperlink ref="D24" location="'XXL kiszerelés'!D7" display="Bio alakor ősbúza dara teljes őrlésű 500g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6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59.67"/>
    <col collapsed="false" customWidth="true" hidden="false" outlineLevel="0" max="2" min="2" style="0" width="11.89"/>
    <col collapsed="false" customWidth="true" hidden="false" outlineLevel="0" max="3" min="3" style="0" width="8.67"/>
    <col collapsed="false" customWidth="false" hidden="false" outlineLevel="0" max="4" min="4" style="0" width="11.45"/>
    <col collapsed="false" customWidth="true" hidden="false" outlineLevel="0" max="5" min="5" style="0" width="8.67"/>
    <col collapsed="false" customWidth="true" hidden="false" outlineLevel="0" max="6" min="6" style="0" width="45.89"/>
    <col collapsed="false" customWidth="true" hidden="false" outlineLevel="0" max="7" min="7" style="0" width="7.88"/>
    <col collapsed="false" customWidth="true" hidden="false" outlineLevel="0" max="8" min="8" style="0" width="16.33"/>
    <col collapsed="false" customWidth="true" hidden="false" outlineLevel="0" max="9" min="9" style="0" width="8"/>
    <col collapsed="false" customWidth="true" hidden="false" outlineLevel="0" max="10" min="10" style="0" width="9.56"/>
    <col collapsed="false" customWidth="true" hidden="false" outlineLevel="0" max="11" min="11" style="0" width="9.66"/>
    <col collapsed="false" customWidth="true" hidden="false" outlineLevel="0" max="1025" min="12" style="0" width="8.67"/>
  </cols>
  <sheetData>
    <row r="1" customFormat="false" ht="14.4" hidden="false" customHeight="false" outlineLevel="0" collapsed="false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4.4" hidden="false" customHeight="false" outlineLevel="0" collapsed="false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customFormat="false" ht="14.4" hidden="false" customHeight="false" outlineLevel="0" collapsed="false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customFormat="false" ht="73.5" hidden="false" customHeight="true" outlineLevel="0" collapsed="false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s="34" customFormat="true" ht="44.4" hidden="false" customHeight="true" outlineLevel="0" collapsed="false">
      <c r="A5" s="29" t="s">
        <v>44</v>
      </c>
      <c r="B5" s="30" t="s">
        <v>45</v>
      </c>
      <c r="C5" s="31" t="s">
        <v>46</v>
      </c>
      <c r="D5" s="32" t="s">
        <v>47</v>
      </c>
      <c r="E5" s="33" t="s">
        <v>48</v>
      </c>
      <c r="F5" s="29" t="s">
        <v>49</v>
      </c>
      <c r="G5" s="29" t="s">
        <v>50</v>
      </c>
      <c r="H5" s="29" t="s">
        <v>51</v>
      </c>
      <c r="I5" s="30" t="s">
        <v>52</v>
      </c>
      <c r="J5" s="29" t="s">
        <v>53</v>
      </c>
      <c r="K5" s="29" t="s">
        <v>54</v>
      </c>
    </row>
    <row r="6" s="34" customFormat="true" ht="24.9" hidden="false" customHeight="true" outlineLevel="0" collapsed="false">
      <c r="A6" s="35" t="s">
        <v>55</v>
      </c>
      <c r="B6" s="36"/>
      <c r="C6" s="36"/>
      <c r="D6" s="36"/>
      <c r="E6" s="36"/>
      <c r="F6" s="36"/>
      <c r="G6" s="36"/>
      <c r="H6" s="36"/>
      <c r="I6" s="36"/>
      <c r="J6" s="36"/>
      <c r="K6" s="36"/>
    </row>
    <row r="7" s="34" customFormat="true" ht="24.9" hidden="false" customHeight="true" outlineLevel="0" collapsed="false">
      <c r="A7" s="37" t="s">
        <v>56</v>
      </c>
      <c r="B7" s="38" t="n">
        <v>1260</v>
      </c>
      <c r="C7" s="39" t="n">
        <f aca="false">B7*1.27</f>
        <v>1600.2</v>
      </c>
      <c r="D7" s="40"/>
      <c r="E7" s="41" t="s">
        <v>57</v>
      </c>
      <c r="F7" s="42" t="s">
        <v>58</v>
      </c>
      <c r="G7" s="43" t="n">
        <v>10</v>
      </c>
      <c r="H7" s="44" t="n">
        <v>5999884686392</v>
      </c>
      <c r="I7" s="45" t="n">
        <v>9</v>
      </c>
      <c r="J7" s="46" t="n">
        <v>0</v>
      </c>
      <c r="K7" s="47" t="n">
        <f aca="false">C7*D7</f>
        <v>0</v>
      </c>
    </row>
    <row r="8" s="34" customFormat="true" ht="24.9" hidden="false" customHeight="true" outlineLevel="0" collapsed="false">
      <c r="A8" s="37" t="s">
        <v>59</v>
      </c>
      <c r="B8" s="38" t="n">
        <v>685</v>
      </c>
      <c r="C8" s="39" t="n">
        <f aca="false">B8*1.27</f>
        <v>869.95</v>
      </c>
      <c r="D8" s="40"/>
      <c r="E8" s="41" t="s">
        <v>57</v>
      </c>
      <c r="F8" s="42" t="s">
        <v>58</v>
      </c>
      <c r="G8" s="43" t="n">
        <v>10</v>
      </c>
      <c r="H8" s="44" t="n">
        <v>5999882425894</v>
      </c>
      <c r="I8" s="45" t="n">
        <v>9</v>
      </c>
      <c r="J8" s="46" t="n">
        <v>0</v>
      </c>
      <c r="K8" s="47" t="n">
        <f aca="false">C8*D8</f>
        <v>0</v>
      </c>
    </row>
    <row r="9" s="34" customFormat="true" ht="24.9" hidden="false" customHeight="true" outlineLevel="0" collapsed="false">
      <c r="A9" s="48" t="s">
        <v>60</v>
      </c>
      <c r="B9" s="38" t="n">
        <v>785.43</v>
      </c>
      <c r="C9" s="39" t="n">
        <f aca="false">B9*1.27</f>
        <v>997.4961</v>
      </c>
      <c r="D9" s="40"/>
      <c r="E9" s="41" t="s">
        <v>57</v>
      </c>
      <c r="F9" s="42" t="s">
        <v>58</v>
      </c>
      <c r="G9" s="43" t="n">
        <v>10</v>
      </c>
      <c r="H9" s="44" t="n">
        <v>5999884686859</v>
      </c>
      <c r="I9" s="45" t="n">
        <v>6</v>
      </c>
      <c r="J9" s="46" t="n">
        <v>0</v>
      </c>
      <c r="K9" s="47" t="n">
        <f aca="false">C9*D9</f>
        <v>0</v>
      </c>
    </row>
    <row r="10" s="34" customFormat="true" ht="24.9" hidden="false" customHeight="true" outlineLevel="0" collapsed="false">
      <c r="A10" s="48" t="s">
        <v>61</v>
      </c>
      <c r="B10" s="49" t="n">
        <v>1150</v>
      </c>
      <c r="C10" s="39" t="n">
        <f aca="false">B10*1.27</f>
        <v>1460.5</v>
      </c>
      <c r="D10" s="50"/>
      <c r="E10" s="51" t="s">
        <v>57</v>
      </c>
      <c r="F10" s="52" t="s">
        <v>62</v>
      </c>
      <c r="G10" s="53" t="n">
        <v>10</v>
      </c>
      <c r="H10" s="54" t="n">
        <v>5999884686385</v>
      </c>
      <c r="I10" s="55" t="n">
        <v>9</v>
      </c>
      <c r="J10" s="47" t="n">
        <f aca="false">B10*D10</f>
        <v>0</v>
      </c>
      <c r="K10" s="47" t="n">
        <f aca="false">C10*D10</f>
        <v>0</v>
      </c>
    </row>
    <row r="11" s="34" customFormat="true" ht="24.9" hidden="false" customHeight="true" outlineLevel="0" collapsed="false">
      <c r="A11" s="48" t="s">
        <v>63</v>
      </c>
      <c r="B11" s="49" t="n">
        <v>1159.45</v>
      </c>
      <c r="C11" s="39" t="n">
        <f aca="false">B11*1.27</f>
        <v>1472.5015</v>
      </c>
      <c r="D11" s="50"/>
      <c r="E11" s="51" t="s">
        <v>57</v>
      </c>
      <c r="F11" s="52" t="s">
        <v>62</v>
      </c>
      <c r="G11" s="53" t="n">
        <v>10</v>
      </c>
      <c r="H11" s="54" t="n">
        <v>5999884686705</v>
      </c>
      <c r="I11" s="55" t="n">
        <v>9</v>
      </c>
      <c r="J11" s="47" t="n">
        <f aca="false">B11*D11</f>
        <v>0</v>
      </c>
      <c r="K11" s="47" t="n">
        <f aca="false">C11*D11</f>
        <v>0</v>
      </c>
    </row>
    <row r="12" s="34" customFormat="true" ht="24.9" hidden="false" customHeight="true" outlineLevel="0" collapsed="false">
      <c r="A12" s="48" t="s">
        <v>64</v>
      </c>
      <c r="B12" s="49" t="n">
        <v>810</v>
      </c>
      <c r="C12" s="39" t="n">
        <f aca="false">B12*1.27</f>
        <v>1028.7</v>
      </c>
      <c r="D12" s="50"/>
      <c r="E12" s="51" t="s">
        <v>57</v>
      </c>
      <c r="F12" s="42" t="s">
        <v>58</v>
      </c>
      <c r="G12" s="53" t="n">
        <v>10</v>
      </c>
      <c r="H12" s="54" t="n">
        <v>5999882425696</v>
      </c>
      <c r="I12" s="55" t="n">
        <v>9</v>
      </c>
      <c r="J12" s="47" t="n">
        <f aca="false">B12*D12</f>
        <v>0</v>
      </c>
      <c r="K12" s="47" t="n">
        <f aca="false">C12*D12</f>
        <v>0</v>
      </c>
    </row>
    <row r="13" s="34" customFormat="true" ht="24.9" hidden="false" customHeight="true" outlineLevel="0" collapsed="false">
      <c r="A13" s="48" t="s">
        <v>65</v>
      </c>
      <c r="B13" s="49" t="n">
        <v>825</v>
      </c>
      <c r="C13" s="39" t="n">
        <f aca="false">B13*1.27</f>
        <v>1047.75</v>
      </c>
      <c r="D13" s="50"/>
      <c r="E13" s="51" t="s">
        <v>57</v>
      </c>
      <c r="F13" s="42" t="s">
        <v>58</v>
      </c>
      <c r="G13" s="53" t="n">
        <v>10</v>
      </c>
      <c r="H13" s="54" t="n">
        <v>5999882425580</v>
      </c>
      <c r="I13" s="55" t="n">
        <v>9</v>
      </c>
      <c r="J13" s="47" t="n">
        <f aca="false">B13*D13</f>
        <v>0</v>
      </c>
      <c r="K13" s="47" t="n">
        <f aca="false">C13*D13</f>
        <v>0</v>
      </c>
    </row>
    <row r="14" s="34" customFormat="true" ht="24.9" hidden="false" customHeight="true" outlineLevel="0" collapsed="false">
      <c r="A14" s="48" t="s">
        <v>66</v>
      </c>
      <c r="B14" s="49" t="n">
        <v>435</v>
      </c>
      <c r="C14" s="39" t="n">
        <f aca="false">B14*1.27</f>
        <v>552.45</v>
      </c>
      <c r="D14" s="50"/>
      <c r="E14" s="51" t="s">
        <v>57</v>
      </c>
      <c r="F14" s="42" t="s">
        <v>58</v>
      </c>
      <c r="G14" s="53" t="n">
        <v>10</v>
      </c>
      <c r="H14" s="54" t="n">
        <v>5999882425559</v>
      </c>
      <c r="I14" s="55" t="n">
        <v>9</v>
      </c>
      <c r="J14" s="47" t="n">
        <f aca="false">B14*D14</f>
        <v>0</v>
      </c>
      <c r="K14" s="47" t="n">
        <f aca="false">C14*D14</f>
        <v>0</v>
      </c>
    </row>
    <row r="15" s="34" customFormat="true" ht="24.9" hidden="false" customHeight="true" outlineLevel="0" collapsed="false">
      <c r="A15" s="48" t="s">
        <v>67</v>
      </c>
      <c r="B15" s="49" t="n">
        <v>810</v>
      </c>
      <c r="C15" s="39" t="n">
        <f aca="false">B15*1.27</f>
        <v>1028.7</v>
      </c>
      <c r="D15" s="50"/>
      <c r="E15" s="51" t="s">
        <v>57</v>
      </c>
      <c r="F15" s="52" t="s">
        <v>62</v>
      </c>
      <c r="G15" s="53" t="n">
        <v>10</v>
      </c>
      <c r="H15" s="54" t="n">
        <v>5999882425610</v>
      </c>
      <c r="I15" s="55" t="n">
        <v>9</v>
      </c>
      <c r="J15" s="47" t="n">
        <f aca="false">B15*D15</f>
        <v>0</v>
      </c>
      <c r="K15" s="47" t="n">
        <f aca="false">C15*D15</f>
        <v>0</v>
      </c>
    </row>
    <row r="16" s="34" customFormat="true" ht="24.9" hidden="false" customHeight="true" outlineLevel="0" collapsed="false">
      <c r="A16" s="48" t="s">
        <v>68</v>
      </c>
      <c r="B16" s="49" t="n">
        <v>860.24</v>
      </c>
      <c r="C16" s="39" t="n">
        <f aca="false">B16*1.27</f>
        <v>1092.5048</v>
      </c>
      <c r="D16" s="50"/>
      <c r="E16" s="51" t="s">
        <v>57</v>
      </c>
      <c r="F16" s="52" t="s">
        <v>62</v>
      </c>
      <c r="G16" s="53" t="n">
        <v>10</v>
      </c>
      <c r="H16" s="54" t="n">
        <v>5999884686729</v>
      </c>
      <c r="I16" s="55" t="n">
        <v>9</v>
      </c>
      <c r="J16" s="47" t="n">
        <f aca="false">B16*D16</f>
        <v>0</v>
      </c>
      <c r="K16" s="47" t="n">
        <f aca="false">C16*D16</f>
        <v>0</v>
      </c>
    </row>
    <row r="17" s="34" customFormat="true" ht="24.9" hidden="false" customHeight="true" outlineLevel="0" collapsed="false">
      <c r="A17" s="48" t="s">
        <v>69</v>
      </c>
      <c r="B17" s="49" t="n">
        <v>1009.84</v>
      </c>
      <c r="C17" s="39" t="n">
        <f aca="false">B17*1.27</f>
        <v>1282.4968</v>
      </c>
      <c r="D17" s="50"/>
      <c r="E17" s="51" t="s">
        <v>57</v>
      </c>
      <c r="F17" s="52" t="s">
        <v>62</v>
      </c>
      <c r="G17" s="53" t="n">
        <v>10</v>
      </c>
      <c r="H17" s="54" t="n">
        <v>5999884686798</v>
      </c>
      <c r="I17" s="55" t="n">
        <v>9</v>
      </c>
      <c r="J17" s="47" t="n">
        <f aca="false">B17*D17</f>
        <v>0</v>
      </c>
      <c r="K17" s="47" t="n">
        <f aca="false">C17*D17</f>
        <v>0</v>
      </c>
    </row>
    <row r="18" s="34" customFormat="true" ht="24.9" hidden="false" customHeight="true" outlineLevel="0" collapsed="false">
      <c r="A18" s="35" t="s">
        <v>70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</row>
    <row r="19" s="34" customFormat="true" ht="24.9" hidden="false" customHeight="true" outlineLevel="0" collapsed="false">
      <c r="A19" s="48" t="s">
        <v>71</v>
      </c>
      <c r="B19" s="49" t="n">
        <v>935.039</v>
      </c>
      <c r="C19" s="57" t="n">
        <f aca="false">B19*1.27</f>
        <v>1187.49953</v>
      </c>
      <c r="D19" s="58"/>
      <c r="E19" s="51" t="s">
        <v>57</v>
      </c>
      <c r="F19" s="42" t="s">
        <v>72</v>
      </c>
      <c r="G19" s="53" t="n">
        <v>10</v>
      </c>
      <c r="H19" s="59" t="s">
        <v>73</v>
      </c>
      <c r="I19" s="55" t="n">
        <v>6</v>
      </c>
      <c r="J19" s="47" t="n">
        <f aca="false">B19*D19</f>
        <v>0</v>
      </c>
      <c r="K19" s="47" t="n">
        <f aca="false">C19*D19</f>
        <v>0</v>
      </c>
    </row>
    <row r="20" s="34" customFormat="true" ht="24.9" hidden="false" customHeight="true" outlineLevel="0" collapsed="false">
      <c r="A20" s="48" t="s">
        <v>74</v>
      </c>
      <c r="B20" s="60" t="n">
        <v>822.84</v>
      </c>
      <c r="C20" s="61" t="n">
        <f aca="false">B20*1.27</f>
        <v>1045.0068</v>
      </c>
      <c r="D20" s="58"/>
      <c r="E20" s="51" t="s">
        <v>57</v>
      </c>
      <c r="F20" s="42" t="s">
        <v>72</v>
      </c>
      <c r="G20" s="62" t="n">
        <v>10</v>
      </c>
      <c r="H20" s="59" t="s">
        <v>75</v>
      </c>
      <c r="I20" s="63" t="n">
        <v>6</v>
      </c>
      <c r="J20" s="64" t="n">
        <f aca="false">B20*D20</f>
        <v>0</v>
      </c>
      <c r="K20" s="64" t="n">
        <f aca="false">C20*D20</f>
        <v>0</v>
      </c>
    </row>
    <row r="21" s="34" customFormat="true" ht="24.9" hidden="false" customHeight="true" outlineLevel="0" collapsed="false">
      <c r="A21" s="48" t="s">
        <v>76</v>
      </c>
      <c r="B21" s="60" t="n">
        <v>822.84</v>
      </c>
      <c r="C21" s="61" t="n">
        <f aca="false">B21*1.27</f>
        <v>1045.0068</v>
      </c>
      <c r="D21" s="65"/>
      <c r="E21" s="66" t="s">
        <v>57</v>
      </c>
      <c r="F21" s="42" t="s">
        <v>62</v>
      </c>
      <c r="G21" s="62" t="n">
        <v>10</v>
      </c>
      <c r="H21" s="67" t="s">
        <v>77</v>
      </c>
      <c r="I21" s="63" t="n">
        <v>9</v>
      </c>
      <c r="J21" s="64" t="n">
        <f aca="false">B21*D21</f>
        <v>0</v>
      </c>
      <c r="K21" s="64" t="n">
        <f aca="false">C21*D21</f>
        <v>0</v>
      </c>
    </row>
    <row r="22" s="34" customFormat="true" ht="24.9" hidden="false" customHeight="true" outlineLevel="0" collapsed="false">
      <c r="A22" s="48" t="s">
        <v>78</v>
      </c>
      <c r="B22" s="49" t="n">
        <v>785.43</v>
      </c>
      <c r="C22" s="39" t="n">
        <f aca="false">B22*1.27</f>
        <v>997.4961</v>
      </c>
      <c r="D22" s="50"/>
      <c r="E22" s="51" t="s">
        <v>57</v>
      </c>
      <c r="F22" s="42" t="s">
        <v>62</v>
      </c>
      <c r="G22" s="53" t="n">
        <v>10</v>
      </c>
      <c r="H22" s="59" t="s">
        <v>79</v>
      </c>
      <c r="I22" s="55" t="n">
        <v>9</v>
      </c>
      <c r="J22" s="47" t="n">
        <f aca="false">B22*D22</f>
        <v>0</v>
      </c>
      <c r="K22" s="47" t="n">
        <f aca="false">C22*D22</f>
        <v>0</v>
      </c>
    </row>
    <row r="23" s="34" customFormat="true" ht="33" hidden="false" customHeight="true" outlineLevel="0" collapsed="false">
      <c r="A23" s="48" t="s">
        <v>80</v>
      </c>
      <c r="B23" s="49" t="n">
        <v>935.04</v>
      </c>
      <c r="C23" s="39" t="n">
        <f aca="false">B23*1.27</f>
        <v>1187.5008</v>
      </c>
      <c r="D23" s="50"/>
      <c r="E23" s="51" t="s">
        <v>57</v>
      </c>
      <c r="F23" s="42" t="s">
        <v>62</v>
      </c>
      <c r="G23" s="53" t="n">
        <v>10</v>
      </c>
      <c r="H23" s="59" t="s">
        <v>81</v>
      </c>
      <c r="I23" s="55" t="n">
        <v>6</v>
      </c>
      <c r="J23" s="47" t="n">
        <f aca="false">B23*D23</f>
        <v>0</v>
      </c>
      <c r="K23" s="47" t="n">
        <f aca="false">C23*D23</f>
        <v>0</v>
      </c>
    </row>
    <row r="24" s="34" customFormat="true" ht="24.9" hidden="false" customHeight="true" outlineLevel="0" collapsed="false">
      <c r="A24" s="48" t="s">
        <v>82</v>
      </c>
      <c r="B24" s="49" t="n">
        <v>1047.24</v>
      </c>
      <c r="C24" s="39" t="n">
        <f aca="false">B24*1.27</f>
        <v>1329.9948</v>
      </c>
      <c r="D24" s="50"/>
      <c r="E24" s="51" t="s">
        <v>57</v>
      </c>
      <c r="F24" s="42" t="s">
        <v>62</v>
      </c>
      <c r="G24" s="53" t="n">
        <v>10</v>
      </c>
      <c r="H24" s="54" t="n">
        <v>5999884686712</v>
      </c>
      <c r="I24" s="55" t="n">
        <v>6</v>
      </c>
      <c r="J24" s="47" t="n">
        <f aca="false">B24*D24</f>
        <v>0</v>
      </c>
      <c r="K24" s="47" t="n">
        <f aca="false">C24*D24</f>
        <v>0</v>
      </c>
    </row>
    <row r="25" s="34" customFormat="true" ht="24.9" hidden="false" customHeight="true" outlineLevel="0" collapsed="false">
      <c r="A25" s="48" t="s">
        <v>83</v>
      </c>
      <c r="B25" s="49" t="n">
        <v>897.64</v>
      </c>
      <c r="C25" s="39" t="n">
        <f aca="false">B25*1.27</f>
        <v>1140.0028</v>
      </c>
      <c r="D25" s="50"/>
      <c r="E25" s="51" t="s">
        <v>57</v>
      </c>
      <c r="F25" s="52" t="s">
        <v>72</v>
      </c>
      <c r="G25" s="53" t="n">
        <v>10</v>
      </c>
      <c r="H25" s="59" t="s">
        <v>84</v>
      </c>
      <c r="I25" s="55" t="n">
        <v>6</v>
      </c>
      <c r="J25" s="47" t="n">
        <f aca="false">B25*D25</f>
        <v>0</v>
      </c>
      <c r="K25" s="47" t="n">
        <f aca="false">C25*D25</f>
        <v>0</v>
      </c>
    </row>
    <row r="26" s="34" customFormat="true" ht="24.9" hidden="false" customHeight="true" outlineLevel="0" collapsed="false">
      <c r="A26" s="48" t="s">
        <v>85</v>
      </c>
      <c r="B26" s="49" t="n">
        <v>1122.05</v>
      </c>
      <c r="C26" s="39" t="n">
        <f aca="false">B26*1.27</f>
        <v>1425.0035</v>
      </c>
      <c r="D26" s="50"/>
      <c r="E26" s="51" t="s">
        <v>57</v>
      </c>
      <c r="F26" s="42" t="s">
        <v>72</v>
      </c>
      <c r="G26" s="53" t="n">
        <v>10</v>
      </c>
      <c r="H26" s="59" t="s">
        <v>86</v>
      </c>
      <c r="I26" s="55" t="n">
        <v>6</v>
      </c>
      <c r="J26" s="47" t="n">
        <f aca="false">B26*D26</f>
        <v>0</v>
      </c>
      <c r="K26" s="47" t="n">
        <f aca="false">C26*D26</f>
        <v>0</v>
      </c>
    </row>
    <row r="27" s="34" customFormat="true" ht="24.9" hidden="false" customHeight="true" outlineLevel="0" collapsed="false">
      <c r="A27" s="48" t="s">
        <v>87</v>
      </c>
      <c r="B27" s="49" t="n">
        <v>1122.05</v>
      </c>
      <c r="C27" s="39" t="n">
        <f aca="false">B27*1.27</f>
        <v>1425.0035</v>
      </c>
      <c r="D27" s="50"/>
      <c r="E27" s="51" t="s">
        <v>57</v>
      </c>
      <c r="F27" s="42" t="s">
        <v>72</v>
      </c>
      <c r="G27" s="53" t="n">
        <v>10</v>
      </c>
      <c r="H27" s="59" t="s">
        <v>88</v>
      </c>
      <c r="I27" s="55" t="n">
        <v>6</v>
      </c>
      <c r="J27" s="47" t="n">
        <f aca="false">B27*D27</f>
        <v>0</v>
      </c>
      <c r="K27" s="47" t="n">
        <f aca="false">C27*D27</f>
        <v>0</v>
      </c>
    </row>
    <row r="28" s="34" customFormat="true" ht="24.9" hidden="false" customHeight="true" outlineLevel="0" collapsed="false">
      <c r="A28" s="48" t="s">
        <v>89</v>
      </c>
      <c r="B28" s="49" t="n">
        <v>972.44</v>
      </c>
      <c r="C28" s="39" t="n">
        <f aca="false">B28*1.27</f>
        <v>1234.9988</v>
      </c>
      <c r="D28" s="50"/>
      <c r="E28" s="51" t="s">
        <v>57</v>
      </c>
      <c r="F28" s="42" t="s">
        <v>90</v>
      </c>
      <c r="G28" s="53" t="n">
        <v>10</v>
      </c>
      <c r="H28" s="59" t="s">
        <v>91</v>
      </c>
      <c r="I28" s="55" t="n">
        <v>6</v>
      </c>
      <c r="J28" s="47" t="n">
        <f aca="false">B28*D28</f>
        <v>0</v>
      </c>
      <c r="K28" s="47" t="n">
        <f aca="false">C28*D28</f>
        <v>0</v>
      </c>
    </row>
    <row r="29" s="34" customFormat="true" ht="24.9" hidden="false" customHeight="true" outlineLevel="0" collapsed="false">
      <c r="A29" s="48" t="s">
        <v>92</v>
      </c>
      <c r="B29" s="49" t="n">
        <v>1047.24</v>
      </c>
      <c r="C29" s="39" t="n">
        <f aca="false">B29*1.27</f>
        <v>1329.9948</v>
      </c>
      <c r="D29" s="50"/>
      <c r="E29" s="51" t="s">
        <v>57</v>
      </c>
      <c r="F29" s="42" t="s">
        <v>90</v>
      </c>
      <c r="G29" s="53" t="n">
        <v>10</v>
      </c>
      <c r="H29" s="59" t="s">
        <v>93</v>
      </c>
      <c r="I29" s="55" t="n">
        <v>6</v>
      </c>
      <c r="J29" s="47" t="n">
        <f aca="false">B29*D29</f>
        <v>0</v>
      </c>
      <c r="K29" s="47" t="n">
        <f aca="false">C29*D29</f>
        <v>0</v>
      </c>
    </row>
    <row r="30" s="34" customFormat="true" ht="24.9" hidden="false" customHeight="true" outlineLevel="0" collapsed="false">
      <c r="A30" s="48" t="s">
        <v>94</v>
      </c>
      <c r="B30" s="49" t="n">
        <v>1047.24</v>
      </c>
      <c r="C30" s="39" t="n">
        <f aca="false">B30*1.27</f>
        <v>1329.9948</v>
      </c>
      <c r="D30" s="50"/>
      <c r="E30" s="51" t="s">
        <v>57</v>
      </c>
      <c r="F30" s="42" t="s">
        <v>90</v>
      </c>
      <c r="G30" s="53" t="n">
        <v>10</v>
      </c>
      <c r="H30" s="59" t="s">
        <v>95</v>
      </c>
      <c r="I30" s="55" t="n">
        <v>6</v>
      </c>
      <c r="J30" s="47" t="n">
        <f aca="false">B30*D30</f>
        <v>0</v>
      </c>
      <c r="K30" s="47" t="n">
        <f aca="false">C30*D30</f>
        <v>0</v>
      </c>
    </row>
    <row r="31" s="34" customFormat="true" ht="24.9" hidden="false" customHeight="true" outlineLevel="0" collapsed="false">
      <c r="A31" s="48" t="s">
        <v>96</v>
      </c>
      <c r="B31" s="49" t="n">
        <v>1047.24</v>
      </c>
      <c r="C31" s="39" t="n">
        <f aca="false">B31*1.27</f>
        <v>1329.9948</v>
      </c>
      <c r="D31" s="50"/>
      <c r="E31" s="51" t="s">
        <v>57</v>
      </c>
      <c r="F31" s="42" t="s">
        <v>90</v>
      </c>
      <c r="G31" s="53" t="n">
        <v>10</v>
      </c>
      <c r="H31" s="59" t="s">
        <v>97</v>
      </c>
      <c r="I31" s="55" t="n">
        <v>6</v>
      </c>
      <c r="J31" s="47" t="n">
        <f aca="false">B31*D31</f>
        <v>0</v>
      </c>
      <c r="K31" s="47" t="n">
        <f aca="false">C31*D31</f>
        <v>0</v>
      </c>
    </row>
    <row r="32" s="34" customFormat="true" ht="24.9" hidden="false" customHeight="true" outlineLevel="0" collapsed="false">
      <c r="A32" s="48" t="s">
        <v>98</v>
      </c>
      <c r="B32" s="49" t="n">
        <v>972.44</v>
      </c>
      <c r="C32" s="39" t="n">
        <f aca="false">B32*1.27</f>
        <v>1234.9988</v>
      </c>
      <c r="D32" s="50"/>
      <c r="E32" s="51" t="s">
        <v>57</v>
      </c>
      <c r="F32" s="42" t="s">
        <v>72</v>
      </c>
      <c r="G32" s="53" t="n">
        <v>10</v>
      </c>
      <c r="H32" s="59" t="s">
        <v>99</v>
      </c>
      <c r="I32" s="55" t="n">
        <v>6</v>
      </c>
      <c r="J32" s="47" t="n">
        <f aca="false">B32*D32</f>
        <v>0</v>
      </c>
      <c r="K32" s="47" t="n">
        <f aca="false">C32*D32</f>
        <v>0</v>
      </c>
    </row>
    <row r="33" s="34" customFormat="true" ht="24.9" hidden="false" customHeight="true" outlineLevel="0" collapsed="false">
      <c r="A33" s="48" t="s">
        <v>100</v>
      </c>
      <c r="B33" s="49" t="n">
        <v>972.44</v>
      </c>
      <c r="C33" s="39" t="n">
        <f aca="false">B33*1.27</f>
        <v>1234.9988</v>
      </c>
      <c r="D33" s="50"/>
      <c r="E33" s="51" t="s">
        <v>57</v>
      </c>
      <c r="F33" s="42" t="s">
        <v>72</v>
      </c>
      <c r="G33" s="53" t="n">
        <v>10</v>
      </c>
      <c r="H33" s="59" t="s">
        <v>101</v>
      </c>
      <c r="I33" s="55" t="n">
        <v>6</v>
      </c>
      <c r="J33" s="47" t="n">
        <f aca="false">B33*D33</f>
        <v>0</v>
      </c>
      <c r="K33" s="47" t="n">
        <f aca="false">C33*D33</f>
        <v>0</v>
      </c>
    </row>
    <row r="34" s="34" customFormat="true" ht="24.9" hidden="false" customHeight="true" outlineLevel="0" collapsed="false">
      <c r="A34" s="48" t="s">
        <v>102</v>
      </c>
      <c r="B34" s="49" t="n">
        <v>822.84</v>
      </c>
      <c r="C34" s="39" t="n">
        <f aca="false">B34*1.27</f>
        <v>1045.0068</v>
      </c>
      <c r="D34" s="50"/>
      <c r="E34" s="51" t="s">
        <v>57</v>
      </c>
      <c r="F34" s="42" t="s">
        <v>90</v>
      </c>
      <c r="G34" s="53" t="n">
        <v>10</v>
      </c>
      <c r="H34" s="59" t="s">
        <v>103</v>
      </c>
      <c r="I34" s="55" t="n">
        <v>6</v>
      </c>
      <c r="J34" s="47" t="n">
        <f aca="false">B34*D34</f>
        <v>0</v>
      </c>
      <c r="K34" s="47" t="n">
        <f aca="false">C34*D34</f>
        <v>0</v>
      </c>
    </row>
    <row r="35" s="34" customFormat="true" ht="24.9" hidden="false" customHeight="true" outlineLevel="0" collapsed="false">
      <c r="A35" s="48" t="s">
        <v>104</v>
      </c>
      <c r="B35" s="49" t="n">
        <v>897.64</v>
      </c>
      <c r="C35" s="39" t="n">
        <f aca="false">B35*1.27</f>
        <v>1140.0028</v>
      </c>
      <c r="D35" s="50"/>
      <c r="E35" s="51" t="s">
        <v>57</v>
      </c>
      <c r="F35" s="42" t="s">
        <v>90</v>
      </c>
      <c r="G35" s="53" t="n">
        <v>10</v>
      </c>
      <c r="H35" s="59" t="s">
        <v>105</v>
      </c>
      <c r="I35" s="55" t="n">
        <v>6</v>
      </c>
      <c r="J35" s="47" t="n">
        <f aca="false">B35*D35</f>
        <v>0</v>
      </c>
      <c r="K35" s="47" t="n">
        <f aca="false">C35*D35</f>
        <v>0</v>
      </c>
    </row>
    <row r="36" s="34" customFormat="true" ht="24.9" hidden="false" customHeight="true" outlineLevel="0" collapsed="false">
      <c r="A36" s="48" t="s">
        <v>106</v>
      </c>
      <c r="B36" s="49" t="n">
        <v>972.44</v>
      </c>
      <c r="C36" s="39" t="n">
        <f aca="false">B36*1.27</f>
        <v>1234.9988</v>
      </c>
      <c r="D36" s="50"/>
      <c r="E36" s="51" t="s">
        <v>57</v>
      </c>
      <c r="F36" s="42" t="s">
        <v>72</v>
      </c>
      <c r="G36" s="53" t="n">
        <v>10</v>
      </c>
      <c r="H36" s="59" t="s">
        <v>107</v>
      </c>
      <c r="I36" s="55" t="n">
        <v>6</v>
      </c>
      <c r="J36" s="47" t="n">
        <f aca="false">B36*D36</f>
        <v>0</v>
      </c>
      <c r="K36" s="47" t="n">
        <f aca="false">C36*D36</f>
        <v>0</v>
      </c>
    </row>
    <row r="37" s="34" customFormat="true" ht="24.9" hidden="false" customHeight="true" outlineLevel="0" collapsed="false">
      <c r="A37" s="48" t="s">
        <v>108</v>
      </c>
      <c r="B37" s="49" t="n">
        <v>1122.047</v>
      </c>
      <c r="C37" s="39" t="n">
        <f aca="false">B37*1.27</f>
        <v>1424.99969</v>
      </c>
      <c r="D37" s="50"/>
      <c r="E37" s="51" t="s">
        <v>57</v>
      </c>
      <c r="F37" s="42" t="s">
        <v>72</v>
      </c>
      <c r="G37" s="53" t="n">
        <v>10</v>
      </c>
      <c r="H37" s="59" t="s">
        <v>109</v>
      </c>
      <c r="I37" s="55" t="n">
        <v>6</v>
      </c>
      <c r="J37" s="47" t="n">
        <f aca="false">B37*D37</f>
        <v>0</v>
      </c>
      <c r="K37" s="47" t="n">
        <f aca="false">C37*D37</f>
        <v>0</v>
      </c>
    </row>
    <row r="38" s="34" customFormat="true" ht="24.9" hidden="false" customHeight="true" outlineLevel="0" collapsed="false">
      <c r="A38" s="48" t="s">
        <v>110</v>
      </c>
      <c r="B38" s="49" t="n">
        <v>972.44</v>
      </c>
      <c r="C38" s="39" t="n">
        <f aca="false">B38*1.27</f>
        <v>1234.9988</v>
      </c>
      <c r="D38" s="50"/>
      <c r="E38" s="51" t="s">
        <v>57</v>
      </c>
      <c r="F38" s="42" t="s">
        <v>111</v>
      </c>
      <c r="G38" s="53" t="n">
        <v>10</v>
      </c>
      <c r="H38" s="59" t="s">
        <v>112</v>
      </c>
      <c r="I38" s="55" t="n">
        <v>6</v>
      </c>
      <c r="J38" s="47" t="n">
        <f aca="false">B38*D38</f>
        <v>0</v>
      </c>
      <c r="K38" s="47" t="n">
        <f aca="false">C38*D38</f>
        <v>0</v>
      </c>
    </row>
    <row r="39" s="34" customFormat="true" ht="24.9" hidden="false" customHeight="true" outlineLevel="0" collapsed="false">
      <c r="A39" s="48" t="s">
        <v>113</v>
      </c>
      <c r="B39" s="49" t="n">
        <v>390</v>
      </c>
      <c r="C39" s="39" t="n">
        <f aca="false">B39*1.27</f>
        <v>495.3</v>
      </c>
      <c r="D39" s="50"/>
      <c r="E39" s="51" t="s">
        <v>57</v>
      </c>
      <c r="F39" s="52" t="s">
        <v>114</v>
      </c>
      <c r="G39" s="53" t="n">
        <v>10</v>
      </c>
      <c r="H39" s="59" t="n">
        <v>5999884686842</v>
      </c>
      <c r="I39" s="55" t="n">
        <v>6</v>
      </c>
      <c r="J39" s="47" t="n">
        <f aca="false">B39*D39</f>
        <v>0</v>
      </c>
      <c r="K39" s="47" t="n">
        <f aca="false">C39*D39</f>
        <v>0</v>
      </c>
    </row>
    <row r="40" s="34" customFormat="true" ht="26.25" hidden="false" customHeight="true" outlineLevel="0" collapsed="false">
      <c r="A40" s="48" t="s">
        <v>115</v>
      </c>
      <c r="B40" s="49" t="n">
        <v>390</v>
      </c>
      <c r="C40" s="39" t="n">
        <f aca="false">B40*1.27</f>
        <v>495.3</v>
      </c>
      <c r="D40" s="50"/>
      <c r="E40" s="51" t="s">
        <v>57</v>
      </c>
      <c r="F40" s="52" t="s">
        <v>114</v>
      </c>
      <c r="G40" s="53" t="n">
        <v>10</v>
      </c>
      <c r="H40" s="54" t="n">
        <v>5999884686781</v>
      </c>
      <c r="I40" s="55" t="n">
        <v>9</v>
      </c>
      <c r="J40" s="49" t="n">
        <f aca="false">B40*D40</f>
        <v>0</v>
      </c>
      <c r="K40" s="49" t="n">
        <f aca="false">C40*D40</f>
        <v>0</v>
      </c>
    </row>
    <row r="41" customFormat="false" ht="24.9" hidden="false" customHeight="true" outlineLevel="0" collapsed="false">
      <c r="A41" s="48" t="s">
        <v>116</v>
      </c>
      <c r="B41" s="49" t="n">
        <v>1345</v>
      </c>
      <c r="C41" s="39" t="n">
        <f aca="false">B41*1.27</f>
        <v>1708.15</v>
      </c>
      <c r="D41" s="50"/>
      <c r="E41" s="68" t="s">
        <v>57</v>
      </c>
      <c r="F41" s="69" t="s">
        <v>117</v>
      </c>
      <c r="G41" s="53" t="n">
        <v>1</v>
      </c>
      <c r="H41" s="59" t="s">
        <v>118</v>
      </c>
      <c r="I41" s="55" t="s">
        <v>119</v>
      </c>
      <c r="J41" s="49" t="n">
        <f aca="false">B41*D41</f>
        <v>0</v>
      </c>
      <c r="K41" s="49" t="n">
        <f aca="false">C41*D41</f>
        <v>0</v>
      </c>
    </row>
    <row r="42" s="34" customFormat="true" ht="24.9" hidden="false" customHeight="true" outlineLevel="0" collapsed="false">
      <c r="A42" s="48" t="s">
        <v>120</v>
      </c>
      <c r="B42" s="49" t="n">
        <v>225</v>
      </c>
      <c r="C42" s="39" t="n">
        <f aca="false">B42*1.27</f>
        <v>285.75</v>
      </c>
      <c r="D42" s="50"/>
      <c r="E42" s="68" t="s">
        <v>57</v>
      </c>
      <c r="F42" s="69" t="s">
        <v>121</v>
      </c>
      <c r="G42" s="53" t="n">
        <v>1</v>
      </c>
      <c r="H42" s="59" t="s">
        <v>122</v>
      </c>
      <c r="I42" s="55" t="s">
        <v>119</v>
      </c>
      <c r="J42" s="49" t="n">
        <f aca="false">B42*D42</f>
        <v>0</v>
      </c>
      <c r="K42" s="49" t="n">
        <f aca="false">C42*D42</f>
        <v>0</v>
      </c>
    </row>
    <row r="43" s="34" customFormat="true" ht="24.9" hidden="false" customHeight="true" outlineLevel="0" collapsed="false">
      <c r="A43" s="70" t="s">
        <v>123</v>
      </c>
      <c r="B43" s="49" t="n">
        <v>570</v>
      </c>
      <c r="C43" s="39" t="n">
        <f aca="false">B43*1.27</f>
        <v>723.9</v>
      </c>
      <c r="D43" s="50"/>
      <c r="E43" s="68" t="s">
        <v>57</v>
      </c>
      <c r="F43" s="69" t="s">
        <v>124</v>
      </c>
      <c r="G43" s="53" t="n">
        <v>24</v>
      </c>
      <c r="H43" s="59" t="n">
        <v>5902578005218</v>
      </c>
      <c r="I43" s="55" t="n">
        <v>6</v>
      </c>
      <c r="J43" s="49" t="n">
        <f aca="false">B43*D43</f>
        <v>0</v>
      </c>
      <c r="K43" s="49" t="n">
        <f aca="false">C43*D43</f>
        <v>0</v>
      </c>
    </row>
    <row r="44" s="34" customFormat="true" ht="24.9" hidden="false" customHeight="true" outlineLevel="0" collapsed="false">
      <c r="A44" s="35" t="s">
        <v>125</v>
      </c>
      <c r="B44" s="71"/>
      <c r="C44" s="71"/>
      <c r="D44" s="71"/>
      <c r="E44" s="71"/>
      <c r="F44" s="71"/>
      <c r="G44" s="71"/>
      <c r="H44" s="71"/>
      <c r="I44" s="71"/>
      <c r="J44" s="71"/>
      <c r="K44" s="71"/>
    </row>
    <row r="45" s="34" customFormat="true" ht="24.9" hidden="false" customHeight="true" outlineLevel="0" collapsed="false">
      <c r="A45" s="48" t="s">
        <v>126</v>
      </c>
      <c r="B45" s="49" t="n">
        <v>430</v>
      </c>
      <c r="C45" s="39" t="n">
        <f aca="false">B45*1.27</f>
        <v>546.1</v>
      </c>
      <c r="D45" s="50"/>
      <c r="E45" s="51" t="s">
        <v>57</v>
      </c>
      <c r="F45" s="52" t="s">
        <v>127</v>
      </c>
      <c r="G45" s="53" t="n">
        <v>10</v>
      </c>
      <c r="H45" s="54" t="n">
        <v>5998403399225</v>
      </c>
      <c r="I45" s="55" t="n">
        <v>6</v>
      </c>
      <c r="J45" s="47" t="n">
        <f aca="false">B45*D45</f>
        <v>0</v>
      </c>
      <c r="K45" s="47" t="n">
        <f aca="false">C45*D45</f>
        <v>0</v>
      </c>
    </row>
    <row r="46" s="34" customFormat="true" ht="24.9" hidden="false" customHeight="true" outlineLevel="0" collapsed="false">
      <c r="A46" s="48" t="s">
        <v>128</v>
      </c>
      <c r="B46" s="49" t="n">
        <v>430</v>
      </c>
      <c r="C46" s="39" t="n">
        <f aca="false">B46*1.27</f>
        <v>546.1</v>
      </c>
      <c r="D46" s="50"/>
      <c r="E46" s="51" t="s">
        <v>57</v>
      </c>
      <c r="F46" s="52" t="s">
        <v>129</v>
      </c>
      <c r="G46" s="53" t="n">
        <v>10</v>
      </c>
      <c r="H46" s="54" t="n">
        <v>5998403399218</v>
      </c>
      <c r="I46" s="55" t="n">
        <v>9</v>
      </c>
      <c r="J46" s="47" t="n">
        <f aca="false">B46*D46</f>
        <v>0</v>
      </c>
      <c r="K46" s="47" t="n">
        <f aca="false">C46*D46</f>
        <v>0</v>
      </c>
    </row>
    <row r="47" s="34" customFormat="true" ht="24.9" hidden="false" customHeight="true" outlineLevel="0" collapsed="false">
      <c r="A47" s="48" t="s">
        <v>130</v>
      </c>
      <c r="B47" s="49" t="n">
        <v>420</v>
      </c>
      <c r="C47" s="39" t="n">
        <f aca="false">B47*1.27</f>
        <v>533.4</v>
      </c>
      <c r="D47" s="50"/>
      <c r="E47" s="51" t="s">
        <v>57</v>
      </c>
      <c r="F47" s="52" t="s">
        <v>131</v>
      </c>
      <c r="G47" s="53" t="n">
        <v>10</v>
      </c>
      <c r="H47" s="54" t="n">
        <v>5998403362526</v>
      </c>
      <c r="I47" s="55" t="n">
        <v>6</v>
      </c>
      <c r="J47" s="47" t="n">
        <f aca="false">B47*D47</f>
        <v>0</v>
      </c>
      <c r="K47" s="47" t="n">
        <f aca="false">C47*D47</f>
        <v>0</v>
      </c>
    </row>
    <row r="48" s="34" customFormat="true" ht="24.9" hidden="false" customHeight="true" outlineLevel="0" collapsed="false">
      <c r="A48" s="48" t="s">
        <v>132</v>
      </c>
      <c r="B48" s="49" t="n">
        <v>755</v>
      </c>
      <c r="C48" s="39" t="n">
        <f aca="false">B48*1.27</f>
        <v>958.85</v>
      </c>
      <c r="D48" s="50"/>
      <c r="E48" s="51" t="s">
        <v>57</v>
      </c>
      <c r="F48" s="52" t="s">
        <v>133</v>
      </c>
      <c r="G48" s="53" t="n">
        <v>10</v>
      </c>
      <c r="H48" s="54" t="n">
        <v>5998403398310</v>
      </c>
      <c r="I48" s="55" t="n">
        <v>9</v>
      </c>
      <c r="J48" s="47" t="n">
        <f aca="false">B48*D48</f>
        <v>0</v>
      </c>
      <c r="K48" s="47" t="n">
        <f aca="false">C48*D48</f>
        <v>0</v>
      </c>
    </row>
    <row r="49" s="34" customFormat="true" ht="24.9" hidden="false" customHeight="true" outlineLevel="0" collapsed="false">
      <c r="A49" s="48" t="s">
        <v>134</v>
      </c>
      <c r="B49" s="49" t="n">
        <v>465</v>
      </c>
      <c r="C49" s="39" t="n">
        <f aca="false">B49*1.27</f>
        <v>590.55</v>
      </c>
      <c r="D49" s="50"/>
      <c r="E49" s="51" t="s">
        <v>57</v>
      </c>
      <c r="F49" s="52" t="s">
        <v>133</v>
      </c>
      <c r="G49" s="53" t="n">
        <v>10</v>
      </c>
      <c r="H49" s="54" t="n">
        <v>5998403398297</v>
      </c>
      <c r="I49" s="55" t="n">
        <v>6</v>
      </c>
      <c r="J49" s="47" t="n">
        <f aca="false">B49*D49</f>
        <v>0</v>
      </c>
      <c r="K49" s="47" t="n">
        <f aca="false">C49*D49</f>
        <v>0</v>
      </c>
    </row>
    <row r="50" s="34" customFormat="true" ht="24.9" hidden="false" customHeight="true" outlineLevel="0" collapsed="false">
      <c r="A50" s="48" t="s">
        <v>135</v>
      </c>
      <c r="B50" s="49" t="n">
        <v>430</v>
      </c>
      <c r="C50" s="39" t="n">
        <f aca="false">B50*1.27</f>
        <v>546.1</v>
      </c>
      <c r="D50" s="50"/>
      <c r="E50" s="51" t="s">
        <v>57</v>
      </c>
      <c r="F50" s="52" t="s">
        <v>127</v>
      </c>
      <c r="G50" s="53" t="n">
        <v>10</v>
      </c>
      <c r="H50" s="54" t="n">
        <v>5998403313566</v>
      </c>
      <c r="I50" s="55" t="n">
        <v>6</v>
      </c>
      <c r="J50" s="47" t="n">
        <f aca="false">B50*D50</f>
        <v>0</v>
      </c>
      <c r="K50" s="47" t="n">
        <f aca="false">C50*D50</f>
        <v>0</v>
      </c>
    </row>
    <row r="51" s="34" customFormat="true" ht="24.9" hidden="false" customHeight="true" outlineLevel="0" collapsed="false">
      <c r="A51" s="48" t="s">
        <v>136</v>
      </c>
      <c r="B51" s="49" t="n">
        <v>420</v>
      </c>
      <c r="C51" s="39" t="n">
        <f aca="false">B51*1.27</f>
        <v>533.4</v>
      </c>
      <c r="D51" s="50"/>
      <c r="E51" s="51" t="s">
        <v>57</v>
      </c>
      <c r="F51" s="52" t="s">
        <v>127</v>
      </c>
      <c r="G51" s="53" t="n">
        <v>10</v>
      </c>
      <c r="H51" s="54" t="n">
        <v>5998403313580</v>
      </c>
      <c r="I51" s="55" t="n">
        <v>9</v>
      </c>
      <c r="J51" s="47" t="n">
        <f aca="false">B51*D51</f>
        <v>0</v>
      </c>
      <c r="K51" s="47" t="n">
        <f aca="false">C51*D51</f>
        <v>0</v>
      </c>
    </row>
    <row r="52" s="34" customFormat="true" ht="24.9" hidden="false" customHeight="true" outlineLevel="0" collapsed="false">
      <c r="A52" s="48" t="s">
        <v>137</v>
      </c>
      <c r="B52" s="49" t="n">
        <v>400</v>
      </c>
      <c r="C52" s="39" t="n">
        <f aca="false">B52*1.27</f>
        <v>508</v>
      </c>
      <c r="D52" s="50"/>
      <c r="E52" s="51" t="s">
        <v>57</v>
      </c>
      <c r="F52" s="52" t="s">
        <v>138</v>
      </c>
      <c r="G52" s="53" t="n">
        <v>10</v>
      </c>
      <c r="H52" s="54" t="n">
        <v>5998403352336</v>
      </c>
      <c r="I52" s="55" t="n">
        <v>9</v>
      </c>
      <c r="J52" s="47" t="n">
        <f aca="false">B52*D52</f>
        <v>0</v>
      </c>
      <c r="K52" s="47" t="n">
        <f aca="false">C52*D52</f>
        <v>0</v>
      </c>
    </row>
    <row r="53" s="34" customFormat="true" ht="24.9" hidden="false" customHeight="true" outlineLevel="0" collapsed="false">
      <c r="A53" s="72" t="s">
        <v>38</v>
      </c>
      <c r="B53" s="49" t="n">
        <v>400</v>
      </c>
      <c r="C53" s="39" t="n">
        <f aca="false">B53*1.27</f>
        <v>508</v>
      </c>
      <c r="D53" s="50"/>
      <c r="E53" s="51" t="s">
        <v>57</v>
      </c>
      <c r="F53" s="52" t="s">
        <v>139</v>
      </c>
      <c r="G53" s="53" t="n">
        <v>10</v>
      </c>
      <c r="H53" s="54" t="n">
        <v>5998403352336</v>
      </c>
      <c r="I53" s="55" t="n">
        <v>9</v>
      </c>
      <c r="J53" s="47" t="n">
        <f aca="false">B53*D53</f>
        <v>0</v>
      </c>
      <c r="K53" s="47" t="n">
        <f aca="false">C53*D53</f>
        <v>0</v>
      </c>
    </row>
    <row r="54" s="34" customFormat="true" ht="24.9" hidden="false" customHeight="true" outlineLevel="0" collapsed="false">
      <c r="A54" s="48" t="s">
        <v>140</v>
      </c>
      <c r="B54" s="49" t="n">
        <v>395</v>
      </c>
      <c r="C54" s="39" t="n">
        <f aca="false">B54*1.27</f>
        <v>501.65</v>
      </c>
      <c r="D54" s="50"/>
      <c r="E54" s="51" t="s">
        <v>57</v>
      </c>
      <c r="F54" s="52" t="s">
        <v>141</v>
      </c>
      <c r="G54" s="53" t="n">
        <v>10</v>
      </c>
      <c r="H54" s="54" t="n">
        <v>5998403362243</v>
      </c>
      <c r="I54" s="55" t="n">
        <v>6</v>
      </c>
      <c r="J54" s="47" t="n">
        <f aca="false">B54*D54</f>
        <v>0</v>
      </c>
      <c r="K54" s="47" t="n">
        <f aca="false">C54*D54</f>
        <v>0</v>
      </c>
    </row>
    <row r="55" s="34" customFormat="true" ht="24.9" hidden="false" customHeight="true" outlineLevel="0" collapsed="false">
      <c r="A55" s="48" t="s">
        <v>142</v>
      </c>
      <c r="B55" s="49" t="n">
        <v>420</v>
      </c>
      <c r="C55" s="39" t="n">
        <f aca="false">B55*1.27</f>
        <v>533.4</v>
      </c>
      <c r="D55" s="50"/>
      <c r="E55" s="51" t="s">
        <v>57</v>
      </c>
      <c r="F55" s="52" t="s">
        <v>143</v>
      </c>
      <c r="G55" s="53" t="n">
        <v>10</v>
      </c>
      <c r="H55" s="54" t="n">
        <v>5998403362533</v>
      </c>
      <c r="I55" s="55" t="n">
        <v>6</v>
      </c>
      <c r="J55" s="47" t="n">
        <f aca="false">B55*D55</f>
        <v>0</v>
      </c>
      <c r="K55" s="47" t="n">
        <f aca="false">C55*D55</f>
        <v>0</v>
      </c>
    </row>
    <row r="56" s="34" customFormat="true" ht="24.9" hidden="false" customHeight="true" outlineLevel="0" collapsed="false">
      <c r="A56" s="48" t="s">
        <v>144</v>
      </c>
      <c r="B56" s="49" t="n">
        <v>395</v>
      </c>
      <c r="C56" s="39" t="n">
        <f aca="false">B56*1.27</f>
        <v>501.65</v>
      </c>
      <c r="D56" s="50"/>
      <c r="E56" s="51" t="s">
        <v>57</v>
      </c>
      <c r="F56" s="52" t="s">
        <v>145</v>
      </c>
      <c r="G56" s="53" t="n">
        <v>10</v>
      </c>
      <c r="H56" s="54" t="n">
        <v>5998403398686</v>
      </c>
      <c r="I56" s="55" t="n">
        <v>6</v>
      </c>
      <c r="J56" s="47" t="n">
        <f aca="false">B56*D56</f>
        <v>0</v>
      </c>
      <c r="K56" s="47" t="n">
        <f aca="false">C56*D56</f>
        <v>0</v>
      </c>
    </row>
    <row r="57" s="34" customFormat="true" ht="24.9" hidden="false" customHeight="true" outlineLevel="0" collapsed="false">
      <c r="A57" s="48" t="s">
        <v>146</v>
      </c>
      <c r="B57" s="49" t="n">
        <v>585</v>
      </c>
      <c r="C57" s="39" t="n">
        <f aca="false">B57*1.27</f>
        <v>742.95</v>
      </c>
      <c r="D57" s="50"/>
      <c r="E57" s="51" t="s">
        <v>57</v>
      </c>
      <c r="F57" s="52" t="s">
        <v>147</v>
      </c>
      <c r="G57" s="53" t="n">
        <v>10</v>
      </c>
      <c r="H57" s="54" t="n">
        <v>5998403398020</v>
      </c>
      <c r="I57" s="55" t="n">
        <v>6</v>
      </c>
      <c r="J57" s="47" t="n">
        <f aca="false">B57*D57</f>
        <v>0</v>
      </c>
      <c r="K57" s="47" t="n">
        <f aca="false">C57*D57</f>
        <v>0</v>
      </c>
    </row>
    <row r="58" s="34" customFormat="true" ht="24.9" hidden="false" customHeight="true" outlineLevel="0" collapsed="false">
      <c r="A58" s="48" t="s">
        <v>148</v>
      </c>
      <c r="B58" s="49" t="n">
        <v>610</v>
      </c>
      <c r="C58" s="39" t="n">
        <f aca="false">B58*1.27</f>
        <v>774.7</v>
      </c>
      <c r="D58" s="50"/>
      <c r="E58" s="51" t="s">
        <v>57</v>
      </c>
      <c r="F58" s="52" t="s">
        <v>149</v>
      </c>
      <c r="G58" s="53" t="n">
        <v>10</v>
      </c>
      <c r="H58" s="54" t="n">
        <v>5998403398822</v>
      </c>
      <c r="I58" s="55" t="n">
        <v>6</v>
      </c>
      <c r="J58" s="47" t="n">
        <f aca="false">B58*D58</f>
        <v>0</v>
      </c>
      <c r="K58" s="47" t="n">
        <f aca="false">C58*D58</f>
        <v>0</v>
      </c>
    </row>
    <row r="59" s="34" customFormat="true" ht="24.9" hidden="false" customHeight="true" outlineLevel="0" collapsed="false">
      <c r="A59" s="48" t="s">
        <v>150</v>
      </c>
      <c r="B59" s="49" t="n">
        <v>600</v>
      </c>
      <c r="C59" s="39" t="n">
        <f aca="false">B59*1.27</f>
        <v>762</v>
      </c>
      <c r="D59" s="50"/>
      <c r="E59" s="51" t="s">
        <v>57</v>
      </c>
      <c r="F59" s="52" t="s">
        <v>151</v>
      </c>
      <c r="G59" s="53" t="n">
        <v>10</v>
      </c>
      <c r="H59" s="54" t="n">
        <v>5998403399492</v>
      </c>
      <c r="I59" s="55" t="n">
        <v>6</v>
      </c>
      <c r="J59" s="47" t="n">
        <f aca="false">B59*D59</f>
        <v>0</v>
      </c>
      <c r="K59" s="47" t="n">
        <f aca="false">C59*D59</f>
        <v>0</v>
      </c>
    </row>
    <row r="60" s="34" customFormat="true" ht="24.9" hidden="false" customHeight="true" outlineLevel="0" collapsed="false">
      <c r="A60" s="48" t="s">
        <v>152</v>
      </c>
      <c r="B60" s="49" t="n">
        <v>600</v>
      </c>
      <c r="C60" s="39" t="n">
        <f aca="false">B60*1.27</f>
        <v>762</v>
      </c>
      <c r="D60" s="50"/>
      <c r="E60" s="51" t="s">
        <v>57</v>
      </c>
      <c r="F60" s="52" t="s">
        <v>151</v>
      </c>
      <c r="G60" s="53" t="n">
        <v>10</v>
      </c>
      <c r="H60" s="54" t="n">
        <v>5998403399508</v>
      </c>
      <c r="I60" s="55" t="n">
        <v>6</v>
      </c>
      <c r="J60" s="47" t="n">
        <f aca="false">B60*D60</f>
        <v>0</v>
      </c>
      <c r="K60" s="47" t="n">
        <f aca="false">C60*D60</f>
        <v>0</v>
      </c>
    </row>
    <row r="61" s="34" customFormat="true" ht="24.9" hidden="false" customHeight="true" outlineLevel="0" collapsed="false">
      <c r="A61" s="48" t="s">
        <v>153</v>
      </c>
      <c r="B61" s="49" t="n">
        <v>435</v>
      </c>
      <c r="C61" s="39" t="n">
        <f aca="false">B61*1.27</f>
        <v>552.45</v>
      </c>
      <c r="D61" s="50"/>
      <c r="E61" s="51" t="s">
        <v>57</v>
      </c>
      <c r="F61" s="52" t="s">
        <v>154</v>
      </c>
      <c r="G61" s="53" t="n">
        <v>10</v>
      </c>
      <c r="H61" s="54" t="n">
        <v>5998403398303</v>
      </c>
      <c r="I61" s="55" t="n">
        <v>6</v>
      </c>
      <c r="J61" s="47" t="n">
        <f aca="false">B61*D61</f>
        <v>0</v>
      </c>
      <c r="K61" s="47" t="n">
        <f aca="false">C61*D61</f>
        <v>0</v>
      </c>
    </row>
    <row r="62" s="34" customFormat="true" ht="24.9" hidden="false" customHeight="true" outlineLevel="0" collapsed="false">
      <c r="A62" s="73" t="s">
        <v>155</v>
      </c>
      <c r="B62" s="49" t="n">
        <v>740</v>
      </c>
      <c r="C62" s="39" t="n">
        <f aca="false">B62*1.27</f>
        <v>939.8</v>
      </c>
      <c r="D62" s="50"/>
      <c r="E62" s="51" t="s">
        <v>57</v>
      </c>
      <c r="F62" s="52" t="s">
        <v>129</v>
      </c>
      <c r="G62" s="53" t="n">
        <v>10</v>
      </c>
      <c r="H62" s="54" t="n">
        <v>5998403331003</v>
      </c>
      <c r="I62" s="55" t="n">
        <v>6</v>
      </c>
      <c r="J62" s="47" t="n">
        <f aca="false">B62*D62</f>
        <v>0</v>
      </c>
      <c r="K62" s="47" t="n">
        <f aca="false">C62*D62</f>
        <v>0</v>
      </c>
    </row>
    <row r="63" s="34" customFormat="true" ht="33" hidden="false" customHeight="true" outlineLevel="0" collapsed="false">
      <c r="A63" s="70" t="s">
        <v>156</v>
      </c>
      <c r="B63" s="49" t="n">
        <v>730</v>
      </c>
      <c r="C63" s="39" t="n">
        <f aca="false">B63*1.27</f>
        <v>927.1</v>
      </c>
      <c r="D63" s="50"/>
      <c r="E63" s="51" t="s">
        <v>57</v>
      </c>
      <c r="F63" s="52" t="s">
        <v>157</v>
      </c>
      <c r="G63" s="53" t="n">
        <v>10</v>
      </c>
      <c r="H63" s="54" t="n">
        <v>5998403331034</v>
      </c>
      <c r="I63" s="55" t="n">
        <v>6</v>
      </c>
      <c r="J63" s="47" t="n">
        <f aca="false">B63*D63</f>
        <v>0</v>
      </c>
      <c r="K63" s="47" t="n">
        <f aca="false">C63*D63</f>
        <v>0</v>
      </c>
    </row>
    <row r="64" s="34" customFormat="true" ht="24" hidden="false" customHeight="true" outlineLevel="0" collapsed="false">
      <c r="K64" s="74" t="n">
        <f aca="false">SUM(K7:K63)</f>
        <v>0</v>
      </c>
    </row>
    <row r="65" s="34" customFormat="true" ht="13.8" hidden="false" customHeight="false" outlineLevel="0" collapsed="false"/>
  </sheetData>
  <mergeCells count="4">
    <mergeCell ref="A1:K4"/>
    <mergeCell ref="B6:K6"/>
    <mergeCell ref="B18:K18"/>
    <mergeCell ref="B44:K44"/>
  </mergeCells>
  <hyperlinks>
    <hyperlink ref="A6" r:id="rId2" display="BIO LISZTEK fehér, teljes őrlésű ősgabona:"/>
    <hyperlink ref="A18" r:id="rId3" display="BIO LISZTKEVERÉK: édes és sós sütőkeverékek &amp; kiegészítők"/>
    <hyperlink ref="A44" r:id="rId4" display="MINŐSÉGI &amp; REFORM LISZTEK: ELSŐ PESTI MALOM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53.33"/>
    <col collapsed="false" customWidth="true" hidden="false" outlineLevel="0" max="3" min="2" style="0" width="9.44"/>
    <col collapsed="false" customWidth="true" hidden="false" outlineLevel="0" max="4" min="4" style="0" width="11.11"/>
    <col collapsed="false" customWidth="true" hidden="false" outlineLevel="0" max="5" min="5" style="0" width="8.67"/>
    <col collapsed="false" customWidth="true" hidden="false" outlineLevel="0" max="6" min="6" style="0" width="54.89"/>
    <col collapsed="false" customWidth="true" hidden="false" outlineLevel="0" max="7" min="7" style="0" width="9.44"/>
    <col collapsed="false" customWidth="true" hidden="false" outlineLevel="0" max="8" min="8" style="0" width="16.33"/>
    <col collapsed="false" customWidth="true" hidden="false" outlineLevel="0" max="11" min="9" style="0" width="9.44"/>
    <col collapsed="false" customWidth="true" hidden="false" outlineLevel="0" max="1025" min="12" style="0" width="8.67"/>
  </cols>
  <sheetData>
    <row r="1" customFormat="false" ht="14.4" hidden="false" customHeight="false" outlineLevel="0" collapsed="false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4.4" hidden="false" customHeight="false" outlineLevel="0" collapsed="false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customFormat="false" ht="14.4" hidden="false" customHeight="false" outlineLevel="0" collapsed="false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customFormat="false" ht="75.75" hidden="false" customHeight="true" outlineLevel="0" collapsed="false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customFormat="false" ht="39" hidden="false" customHeight="false" outlineLevel="0" collapsed="false">
      <c r="A5" s="75" t="s">
        <v>44</v>
      </c>
      <c r="B5" s="76" t="s">
        <v>45</v>
      </c>
      <c r="C5" s="77" t="s">
        <v>46</v>
      </c>
      <c r="D5" s="78" t="s">
        <v>47</v>
      </c>
      <c r="E5" s="79" t="s">
        <v>48</v>
      </c>
      <c r="F5" s="75" t="s">
        <v>49</v>
      </c>
      <c r="G5" s="75" t="s">
        <v>50</v>
      </c>
      <c r="H5" s="75" t="s">
        <v>51</v>
      </c>
      <c r="I5" s="76" t="s">
        <v>52</v>
      </c>
      <c r="J5" s="75" t="s">
        <v>53</v>
      </c>
      <c r="K5" s="75" t="s">
        <v>54</v>
      </c>
    </row>
    <row r="6" customFormat="false" ht="24.9" hidden="false" customHeight="true" outlineLevel="0" collapsed="false">
      <c r="A6" s="35" t="s">
        <v>158</v>
      </c>
      <c r="B6" s="80"/>
      <c r="C6" s="80"/>
      <c r="D6" s="80"/>
      <c r="E6" s="80"/>
      <c r="F6" s="80"/>
      <c r="G6" s="80"/>
      <c r="H6" s="80"/>
      <c r="I6" s="80"/>
      <c r="J6" s="80"/>
      <c r="K6" s="80"/>
    </row>
    <row r="7" customFormat="false" ht="24.9" hidden="false" customHeight="true" outlineLevel="0" collapsed="false">
      <c r="A7" s="48" t="s">
        <v>159</v>
      </c>
      <c r="B7" s="49" t="n">
        <v>520</v>
      </c>
      <c r="C7" s="39" t="n">
        <f aca="false">B7*1.27</f>
        <v>660.4</v>
      </c>
      <c r="D7" s="50"/>
      <c r="E7" s="51" t="s">
        <v>57</v>
      </c>
      <c r="F7" s="52" t="s">
        <v>160</v>
      </c>
      <c r="G7" s="53" t="n">
        <v>20</v>
      </c>
      <c r="H7" s="54" t="n">
        <v>5999884686460</v>
      </c>
      <c r="I7" s="55" t="n">
        <v>12</v>
      </c>
      <c r="J7" s="47" t="n">
        <f aca="false">B7*D7</f>
        <v>0</v>
      </c>
      <c r="K7" s="47" t="n">
        <f aca="false">C7*D7</f>
        <v>0</v>
      </c>
    </row>
    <row r="8" customFormat="false" ht="24.9" hidden="false" customHeight="true" outlineLevel="0" collapsed="false">
      <c r="A8" s="48" t="s">
        <v>161</v>
      </c>
      <c r="B8" s="49" t="n">
        <v>545</v>
      </c>
      <c r="C8" s="39" t="n">
        <f aca="false">B8*1.27</f>
        <v>692.15</v>
      </c>
      <c r="D8" s="50"/>
      <c r="E8" s="51" t="s">
        <v>57</v>
      </c>
      <c r="F8" s="52" t="s">
        <v>160</v>
      </c>
      <c r="G8" s="53" t="n">
        <v>20</v>
      </c>
      <c r="H8" s="54" t="n">
        <v>5999884686699</v>
      </c>
      <c r="I8" s="55" t="n">
        <v>12</v>
      </c>
      <c r="J8" s="47" t="n">
        <f aca="false">B8*D8</f>
        <v>0</v>
      </c>
      <c r="K8" s="47" t="n">
        <f aca="false">C8*D8</f>
        <v>0</v>
      </c>
    </row>
    <row r="9" customFormat="false" ht="24.9" hidden="false" customHeight="true" outlineLevel="0" collapsed="false">
      <c r="A9" s="48" t="s">
        <v>162</v>
      </c>
      <c r="B9" s="49" t="n">
        <v>445</v>
      </c>
      <c r="C9" s="39" t="n">
        <f aca="false">B9*1.27</f>
        <v>565.15</v>
      </c>
      <c r="D9" s="50"/>
      <c r="E9" s="51" t="s">
        <v>57</v>
      </c>
      <c r="F9" s="52" t="s">
        <v>160</v>
      </c>
      <c r="G9" s="53" t="n">
        <v>20</v>
      </c>
      <c r="H9" s="54" t="n">
        <v>5999884686583</v>
      </c>
      <c r="I9" s="55" t="n">
        <v>12</v>
      </c>
      <c r="J9" s="47" t="n">
        <f aca="false">B9*D9</f>
        <v>0</v>
      </c>
      <c r="K9" s="47" t="n">
        <f aca="false">C9*D9</f>
        <v>0</v>
      </c>
    </row>
    <row r="10" customFormat="false" ht="24.9" hidden="false" customHeight="true" outlineLevel="0" collapsed="false">
      <c r="A10" s="48" t="s">
        <v>163</v>
      </c>
      <c r="B10" s="49" t="n">
        <v>620</v>
      </c>
      <c r="C10" s="39" t="n">
        <f aca="false">B10*1.27</f>
        <v>787.4</v>
      </c>
      <c r="D10" s="50"/>
      <c r="E10" s="51" t="s">
        <v>57</v>
      </c>
      <c r="F10" s="52" t="s">
        <v>160</v>
      </c>
      <c r="G10" s="53" t="n">
        <v>10</v>
      </c>
      <c r="H10" s="54" t="n">
        <v>5999882425603</v>
      </c>
      <c r="I10" s="55" t="n">
        <v>12</v>
      </c>
      <c r="J10" s="47" t="n">
        <f aca="false">B10*D10</f>
        <v>0</v>
      </c>
      <c r="K10" s="47" t="n">
        <f aca="false">C10*D10</f>
        <v>0</v>
      </c>
    </row>
    <row r="11" customFormat="false" ht="24.9" hidden="false" customHeight="true" outlineLevel="0" collapsed="false">
      <c r="A11" s="48" t="s">
        <v>164</v>
      </c>
      <c r="B11" s="49" t="n">
        <v>375</v>
      </c>
      <c r="C11" s="39" t="n">
        <f aca="false">B11*1.27</f>
        <v>476.25</v>
      </c>
      <c r="D11" s="50"/>
      <c r="E11" s="51" t="s">
        <v>57</v>
      </c>
      <c r="F11" s="52" t="s">
        <v>160</v>
      </c>
      <c r="G11" s="53" t="n">
        <v>20</v>
      </c>
      <c r="H11" s="54" t="n">
        <v>5999882425528</v>
      </c>
      <c r="I11" s="55" t="n">
        <v>12</v>
      </c>
      <c r="J11" s="47" t="n">
        <f aca="false">B11*D11</f>
        <v>0</v>
      </c>
      <c r="K11" s="47" t="n">
        <f aca="false">C11*D11</f>
        <v>0</v>
      </c>
    </row>
    <row r="12" customFormat="false" ht="24.9" hidden="false" customHeight="true" outlineLevel="0" collapsed="false">
      <c r="A12" s="48" t="s">
        <v>165</v>
      </c>
      <c r="B12" s="49" t="n">
        <v>265</v>
      </c>
      <c r="C12" s="39" t="n">
        <f aca="false">B12*1.27</f>
        <v>336.55</v>
      </c>
      <c r="D12" s="50"/>
      <c r="E12" s="51" t="s">
        <v>57</v>
      </c>
      <c r="F12" s="52" t="s">
        <v>160</v>
      </c>
      <c r="G12" s="53" t="n">
        <v>20</v>
      </c>
      <c r="H12" s="54" t="n">
        <v>5999884686217</v>
      </c>
      <c r="I12" s="55" t="n">
        <v>12</v>
      </c>
      <c r="J12" s="47" t="n">
        <f aca="false">B12*D12</f>
        <v>0</v>
      </c>
      <c r="K12" s="47" t="n">
        <f aca="false">C12*D12</f>
        <v>0</v>
      </c>
    </row>
    <row r="13" customFormat="false" ht="24.9" hidden="false" customHeight="true" outlineLevel="0" collapsed="false">
      <c r="A13" s="48" t="s">
        <v>166</v>
      </c>
      <c r="B13" s="49" t="n">
        <v>800</v>
      </c>
      <c r="C13" s="39" t="n">
        <f aca="false">B13*1.27</f>
        <v>1016</v>
      </c>
      <c r="D13" s="50"/>
      <c r="E13" s="51" t="s">
        <v>57</v>
      </c>
      <c r="F13" s="52" t="s">
        <v>167</v>
      </c>
      <c r="G13" s="53" t="n">
        <v>20</v>
      </c>
      <c r="H13" s="54" t="n">
        <v>5999882425405</v>
      </c>
      <c r="I13" s="55" t="n">
        <v>12</v>
      </c>
      <c r="J13" s="47" t="n">
        <f aca="false">B13*D13</f>
        <v>0</v>
      </c>
      <c r="K13" s="47" t="n">
        <f aca="false">C13*D13</f>
        <v>0</v>
      </c>
    </row>
    <row r="14" customFormat="false" ht="24.9" hidden="false" customHeight="true" outlineLevel="0" collapsed="false">
      <c r="A14" s="81" t="s">
        <v>168</v>
      </c>
      <c r="B14" s="49" t="n">
        <v>650</v>
      </c>
      <c r="C14" s="39" t="n">
        <f aca="false">B14*1.27</f>
        <v>825.5</v>
      </c>
      <c r="D14" s="50"/>
      <c r="E14" s="51" t="s">
        <v>57</v>
      </c>
      <c r="F14" s="52" t="s">
        <v>169</v>
      </c>
      <c r="G14" s="53" t="n">
        <v>20</v>
      </c>
      <c r="H14" s="54" t="n">
        <v>5999882425078</v>
      </c>
      <c r="I14" s="55" t="n">
        <v>12</v>
      </c>
      <c r="J14" s="47" t="n">
        <f aca="false">B14*D14</f>
        <v>0</v>
      </c>
      <c r="K14" s="47" t="n">
        <f aca="false">C14*D14</f>
        <v>0</v>
      </c>
    </row>
    <row r="15" customFormat="false" ht="24.9" hidden="false" customHeight="true" outlineLevel="0" collapsed="false">
      <c r="A15" s="73" t="s">
        <v>170</v>
      </c>
      <c r="B15" s="49" t="n">
        <v>360</v>
      </c>
      <c r="C15" s="39" t="n">
        <f aca="false">B15*1.27</f>
        <v>457.2</v>
      </c>
      <c r="D15" s="50"/>
      <c r="E15" s="51" t="s">
        <v>57</v>
      </c>
      <c r="F15" s="52" t="s">
        <v>171</v>
      </c>
      <c r="G15" s="53" t="n">
        <v>20</v>
      </c>
      <c r="H15" s="54" t="n">
        <v>5999886040857</v>
      </c>
      <c r="I15" s="55" t="n">
        <v>18</v>
      </c>
      <c r="J15" s="49" t="n">
        <f aca="false">B15*D15</f>
        <v>0</v>
      </c>
      <c r="K15" s="49" t="n">
        <f aca="false">C15*D15</f>
        <v>0</v>
      </c>
    </row>
    <row r="16" customFormat="false" ht="24.9" hidden="false" customHeight="true" outlineLevel="0" collapsed="false">
      <c r="A16" s="48" t="s">
        <v>172</v>
      </c>
      <c r="B16" s="49" t="n">
        <v>440</v>
      </c>
      <c r="C16" s="39" t="n">
        <f aca="false">B16*1.27</f>
        <v>558.8</v>
      </c>
      <c r="D16" s="50"/>
      <c r="E16" s="51" t="s">
        <v>57</v>
      </c>
      <c r="F16" s="52" t="s">
        <v>171</v>
      </c>
      <c r="G16" s="53" t="n">
        <v>20</v>
      </c>
      <c r="H16" s="54" t="n">
        <v>5999114800574</v>
      </c>
      <c r="I16" s="55" t="n">
        <v>20</v>
      </c>
      <c r="J16" s="49" t="n">
        <f aca="false">B16*D16</f>
        <v>0</v>
      </c>
      <c r="K16" s="49" t="n">
        <f aca="false">C16*D16</f>
        <v>0</v>
      </c>
    </row>
    <row r="17" customFormat="false" ht="24.9" hidden="false" customHeight="true" outlineLevel="0" collapsed="false">
      <c r="A17" s="48" t="s">
        <v>173</v>
      </c>
      <c r="B17" s="49" t="n">
        <v>525</v>
      </c>
      <c r="C17" s="39" t="n">
        <f aca="false">B17*1.27</f>
        <v>666.75</v>
      </c>
      <c r="D17" s="50"/>
      <c r="E17" s="51" t="s">
        <v>57</v>
      </c>
      <c r="F17" s="52" t="s">
        <v>171</v>
      </c>
      <c r="G17" s="53" t="n">
        <v>15</v>
      </c>
      <c r="H17" s="54" t="n">
        <v>5999887532375</v>
      </c>
      <c r="I17" s="55" t="n">
        <v>24</v>
      </c>
      <c r="J17" s="49" t="n">
        <f aca="false">B17*D17</f>
        <v>0</v>
      </c>
      <c r="K17" s="49" t="n">
        <f aca="false">C17*D17</f>
        <v>0</v>
      </c>
    </row>
    <row r="18" customFormat="false" ht="38.4" hidden="false" customHeight="false" outlineLevel="0" collapsed="false">
      <c r="A18" s="70" t="s">
        <v>174</v>
      </c>
      <c r="B18" s="49" t="n">
        <v>1030</v>
      </c>
      <c r="C18" s="39" t="n">
        <f aca="false">B18*1.27</f>
        <v>1308.1</v>
      </c>
      <c r="D18" s="50"/>
      <c r="E18" s="51" t="s">
        <v>57</v>
      </c>
      <c r="F18" s="52" t="s">
        <v>160</v>
      </c>
      <c r="G18" s="53" t="n">
        <v>60</v>
      </c>
      <c r="H18" s="54" t="n">
        <v>5902578007861</v>
      </c>
      <c r="I18" s="55" t="n">
        <v>6</v>
      </c>
      <c r="J18" s="49" t="n">
        <f aca="false">B18*D18</f>
        <v>0</v>
      </c>
      <c r="K18" s="49" t="n">
        <f aca="false">C18*D18</f>
        <v>0</v>
      </c>
    </row>
    <row r="19" customFormat="false" ht="38.4" hidden="false" customHeight="false" outlineLevel="0" collapsed="false">
      <c r="A19" s="48" t="s">
        <v>175</v>
      </c>
      <c r="B19" s="49" t="n">
        <v>1030</v>
      </c>
      <c r="C19" s="39" t="n">
        <f aca="false">B19*1.27</f>
        <v>1308.1</v>
      </c>
      <c r="D19" s="50"/>
      <c r="E19" s="51" t="s">
        <v>57</v>
      </c>
      <c r="F19" s="52" t="s">
        <v>160</v>
      </c>
      <c r="G19" s="53" t="n">
        <v>60</v>
      </c>
      <c r="H19" s="54" t="n">
        <v>5902578007854</v>
      </c>
      <c r="I19" s="55" t="n">
        <v>6</v>
      </c>
      <c r="J19" s="49" t="n">
        <f aca="false">B19*D19</f>
        <v>0</v>
      </c>
      <c r="K19" s="49" t="n">
        <f aca="false">C19*D19</f>
        <v>0</v>
      </c>
    </row>
    <row r="20" customFormat="false" ht="24.9" hidden="false" customHeight="true" outlineLevel="0" collapsed="false">
      <c r="A20" s="70" t="s">
        <v>176</v>
      </c>
      <c r="B20" s="47" t="n">
        <v>315</v>
      </c>
      <c r="C20" s="82" t="n">
        <f aca="false">B20*1.27</f>
        <v>400.05</v>
      </c>
      <c r="D20" s="50"/>
      <c r="E20" s="83" t="s">
        <v>57</v>
      </c>
      <c r="F20" s="52" t="s">
        <v>114</v>
      </c>
      <c r="G20" s="84" t="n">
        <v>10</v>
      </c>
      <c r="H20" s="85" t="n">
        <v>5999882425887</v>
      </c>
      <c r="I20" s="86" t="n">
        <v>18</v>
      </c>
      <c r="J20" s="47" t="n">
        <f aca="false">B20*D20</f>
        <v>0</v>
      </c>
      <c r="K20" s="47" t="n">
        <f aca="false">C20*D20</f>
        <v>0</v>
      </c>
    </row>
    <row r="21" customFormat="false" ht="24.9" hidden="false" customHeight="true" outlineLevel="0" collapsed="false">
      <c r="A21" s="48" t="s">
        <v>177</v>
      </c>
      <c r="B21" s="47" t="n">
        <v>555</v>
      </c>
      <c r="C21" s="82" t="n">
        <f aca="false">B21*1.27</f>
        <v>704.85</v>
      </c>
      <c r="D21" s="50"/>
      <c r="E21" s="83" t="s">
        <v>57</v>
      </c>
      <c r="F21" s="52" t="s">
        <v>114</v>
      </c>
      <c r="G21" s="84" t="n">
        <v>8</v>
      </c>
      <c r="H21" s="85" t="n">
        <v>5999882425955</v>
      </c>
      <c r="I21" s="86" t="n">
        <v>18</v>
      </c>
      <c r="J21" s="47" t="n">
        <f aca="false">B21*D21</f>
        <v>0</v>
      </c>
      <c r="K21" s="47" t="n">
        <f aca="false">C21*D21</f>
        <v>0</v>
      </c>
    </row>
    <row r="22" customFormat="false" ht="24.9" hidden="false" customHeight="true" outlineLevel="0" collapsed="false">
      <c r="A22" s="48" t="s">
        <v>178</v>
      </c>
      <c r="B22" s="47" t="n">
        <v>430</v>
      </c>
      <c r="C22" s="82" t="n">
        <f aca="false">B22*1.27</f>
        <v>546.1</v>
      </c>
      <c r="D22" s="50"/>
      <c r="E22" s="83" t="s">
        <v>57</v>
      </c>
      <c r="F22" s="52" t="s">
        <v>114</v>
      </c>
      <c r="G22" s="84" t="n">
        <v>20</v>
      </c>
      <c r="H22" s="85" t="n">
        <v>5999882425832</v>
      </c>
      <c r="I22" s="86" t="n">
        <v>18</v>
      </c>
      <c r="J22" s="47" t="n">
        <f aca="false">B22*D22</f>
        <v>0</v>
      </c>
      <c r="K22" s="47" t="n">
        <f aca="false">C22*D22</f>
        <v>0</v>
      </c>
    </row>
    <row r="23" customFormat="false" ht="24.75" hidden="false" customHeight="true" outlineLevel="0" collapsed="false">
      <c r="A23" s="48" t="s">
        <v>179</v>
      </c>
      <c r="B23" s="47" t="n">
        <v>360</v>
      </c>
      <c r="C23" s="82" t="n">
        <f aca="false">B23*1.27</f>
        <v>457.2</v>
      </c>
      <c r="D23" s="50"/>
      <c r="E23" s="83" t="s">
        <v>57</v>
      </c>
      <c r="F23" s="52" t="s">
        <v>114</v>
      </c>
      <c r="G23" s="84" t="n">
        <v>20</v>
      </c>
      <c r="H23" s="85" t="n">
        <v>5999882425900</v>
      </c>
      <c r="I23" s="86" t="n">
        <v>18</v>
      </c>
      <c r="J23" s="47" t="n">
        <f aca="false">B23*D23</f>
        <v>0</v>
      </c>
      <c r="K23" s="47" t="n">
        <f aca="false">C23*D23</f>
        <v>0</v>
      </c>
    </row>
    <row r="24" customFormat="false" ht="24.9" hidden="false" customHeight="true" outlineLevel="0" collapsed="false">
      <c r="A24" s="73" t="s">
        <v>180</v>
      </c>
      <c r="B24" s="47" t="n">
        <v>315</v>
      </c>
      <c r="C24" s="82" t="n">
        <f aca="false">B24*1.27</f>
        <v>400.05</v>
      </c>
      <c r="D24" s="50"/>
      <c r="E24" s="83" t="s">
        <v>57</v>
      </c>
      <c r="F24" s="52" t="s">
        <v>114</v>
      </c>
      <c r="G24" s="84" t="n">
        <v>20</v>
      </c>
      <c r="H24" s="85" t="n">
        <v>5999882425474</v>
      </c>
      <c r="I24" s="86" t="n">
        <v>12</v>
      </c>
      <c r="J24" s="47" t="n">
        <f aca="false">B24*D24</f>
        <v>0</v>
      </c>
      <c r="K24" s="47" t="n">
        <f aca="false">C24*D24</f>
        <v>0</v>
      </c>
    </row>
    <row r="25" customFormat="false" ht="24.9" hidden="false" customHeight="true" outlineLevel="0" collapsed="false">
      <c r="A25" s="48" t="s">
        <v>181</v>
      </c>
      <c r="B25" s="47" t="n">
        <v>250</v>
      </c>
      <c r="C25" s="82" t="n">
        <f aca="false">B25*1.27</f>
        <v>317.5</v>
      </c>
      <c r="D25" s="50"/>
      <c r="E25" s="83" t="s">
        <v>57</v>
      </c>
      <c r="F25" s="52" t="s">
        <v>114</v>
      </c>
      <c r="G25" s="84" t="n">
        <v>20</v>
      </c>
      <c r="H25" s="85" t="n">
        <v>5999884686224</v>
      </c>
      <c r="I25" s="86" t="n">
        <v>12</v>
      </c>
      <c r="J25" s="47" t="n">
        <f aca="false">B25*D25</f>
        <v>0</v>
      </c>
      <c r="K25" s="47" t="n">
        <f aca="false">C25*D25</f>
        <v>0</v>
      </c>
    </row>
    <row r="26" customFormat="false" ht="24.9" hidden="false" customHeight="true" outlineLevel="0" collapsed="false">
      <c r="A26" s="35" t="s">
        <v>182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</row>
    <row r="27" customFormat="false" ht="24.9" hidden="false" customHeight="true" outlineLevel="0" collapsed="false">
      <c r="A27" s="73" t="s">
        <v>183</v>
      </c>
      <c r="B27" s="49" t="n">
        <v>360</v>
      </c>
      <c r="C27" s="39" t="n">
        <f aca="false">B27*1.27</f>
        <v>457.2</v>
      </c>
      <c r="D27" s="50"/>
      <c r="E27" s="51" t="s">
        <v>57</v>
      </c>
      <c r="F27" s="52" t="s">
        <v>184</v>
      </c>
      <c r="G27" s="53" t="n">
        <v>30</v>
      </c>
      <c r="H27" s="54" t="n">
        <v>5999884686286</v>
      </c>
      <c r="I27" s="55" t="n">
        <v>9</v>
      </c>
      <c r="J27" s="47" t="n">
        <f aca="false">B27*D27</f>
        <v>0</v>
      </c>
      <c r="K27" s="47" t="n">
        <f aca="false">C27*D27</f>
        <v>0</v>
      </c>
    </row>
    <row r="28" customFormat="false" ht="24.9" hidden="false" customHeight="true" outlineLevel="0" collapsed="false">
      <c r="A28" s="48" t="s">
        <v>185</v>
      </c>
      <c r="B28" s="49" t="n">
        <v>685</v>
      </c>
      <c r="C28" s="39" t="n">
        <f aca="false">B28*1.27</f>
        <v>869.95</v>
      </c>
      <c r="D28" s="50"/>
      <c r="E28" s="51" t="s">
        <v>57</v>
      </c>
      <c r="F28" s="52" t="s">
        <v>184</v>
      </c>
      <c r="G28" s="53" t="n">
        <v>20</v>
      </c>
      <c r="H28" s="54" t="n">
        <v>5999884686378</v>
      </c>
      <c r="I28" s="55" t="n">
        <v>9</v>
      </c>
      <c r="J28" s="47" t="n">
        <f aca="false">B28*D28</f>
        <v>0</v>
      </c>
      <c r="K28" s="47" t="n">
        <f aca="false">C28*D28</f>
        <v>0</v>
      </c>
    </row>
    <row r="29" customFormat="false" ht="24.6" hidden="false" customHeight="true" outlineLevel="0" collapsed="false">
      <c r="A29" s="48" t="s">
        <v>42</v>
      </c>
      <c r="B29" s="49" t="n">
        <v>640</v>
      </c>
      <c r="C29" s="39" t="n">
        <f aca="false">B29*1.27</f>
        <v>812.8</v>
      </c>
      <c r="D29" s="50"/>
      <c r="E29" s="51" t="s">
        <v>57</v>
      </c>
      <c r="F29" s="52" t="s">
        <v>186</v>
      </c>
      <c r="G29" s="53" t="n">
        <v>20</v>
      </c>
      <c r="H29" s="54" t="n">
        <v>5999884686361</v>
      </c>
      <c r="I29" s="55" t="n">
        <v>9</v>
      </c>
      <c r="J29" s="47" t="n">
        <f aca="false">B29*D29</f>
        <v>0</v>
      </c>
      <c r="K29" s="47" t="n">
        <f aca="false">C29*D29</f>
        <v>0</v>
      </c>
    </row>
    <row r="30" customFormat="false" ht="24.9" hidden="false" customHeight="true" outlineLevel="0" collapsed="false">
      <c r="A30" s="48" t="s">
        <v>187</v>
      </c>
      <c r="B30" s="49" t="n">
        <v>605</v>
      </c>
      <c r="C30" s="39" t="n">
        <f aca="false">B30*1.27</f>
        <v>768.35</v>
      </c>
      <c r="D30" s="50"/>
      <c r="E30" s="51" t="s">
        <v>57</v>
      </c>
      <c r="F30" s="52" t="s">
        <v>186</v>
      </c>
      <c r="G30" s="53" t="n">
        <v>20</v>
      </c>
      <c r="H30" s="54" t="n">
        <v>5999882425207</v>
      </c>
      <c r="I30" s="55" t="n">
        <v>9</v>
      </c>
      <c r="J30" s="47" t="n">
        <f aca="false">B30*D30</f>
        <v>0</v>
      </c>
      <c r="K30" s="47" t="n">
        <f aca="false">C30*D30</f>
        <v>0</v>
      </c>
    </row>
    <row r="31" customFormat="false" ht="24.9" hidden="false" customHeight="true" outlineLevel="0" collapsed="false">
      <c r="A31" s="48" t="s">
        <v>188</v>
      </c>
      <c r="B31" s="49" t="n">
        <v>605</v>
      </c>
      <c r="C31" s="39" t="n">
        <f aca="false">B31*1.27</f>
        <v>768.35</v>
      </c>
      <c r="D31" s="50"/>
      <c r="E31" s="51" t="s">
        <v>57</v>
      </c>
      <c r="F31" s="52" t="s">
        <v>184</v>
      </c>
      <c r="G31" s="53" t="n">
        <v>20</v>
      </c>
      <c r="H31" s="54" t="n">
        <v>5999882425948</v>
      </c>
      <c r="I31" s="55" t="n">
        <v>9</v>
      </c>
      <c r="J31" s="47" t="n">
        <f aca="false">B31*D31</f>
        <v>0</v>
      </c>
      <c r="K31" s="47" t="n">
        <f aca="false">C31*D31</f>
        <v>0</v>
      </c>
    </row>
    <row r="32" customFormat="false" ht="24.9" hidden="false" customHeight="true" outlineLevel="0" collapsed="false">
      <c r="A32" s="48" t="s">
        <v>189</v>
      </c>
      <c r="B32" s="49" t="n">
        <v>360</v>
      </c>
      <c r="C32" s="39" t="n">
        <f aca="false">B32*1.27</f>
        <v>457.2</v>
      </c>
      <c r="D32" s="50"/>
      <c r="E32" s="51" t="s">
        <v>57</v>
      </c>
      <c r="F32" s="52" t="s">
        <v>184</v>
      </c>
      <c r="G32" s="53" t="n">
        <v>30</v>
      </c>
      <c r="H32" s="54" t="n">
        <v>5999884686279</v>
      </c>
      <c r="I32" s="55" t="n">
        <v>9</v>
      </c>
      <c r="J32" s="47" t="n">
        <f aca="false">B32*D32</f>
        <v>0</v>
      </c>
      <c r="K32" s="47" t="n">
        <f aca="false">C32*D32</f>
        <v>0</v>
      </c>
    </row>
    <row r="33" customFormat="false" ht="24.9" hidden="false" customHeight="true" outlineLevel="0" collapsed="false">
      <c r="A33" s="48" t="s">
        <v>190</v>
      </c>
      <c r="B33" s="49" t="n">
        <v>640</v>
      </c>
      <c r="C33" s="39" t="n">
        <f aca="false">B33*1.27</f>
        <v>812.8</v>
      </c>
      <c r="D33" s="50"/>
      <c r="E33" s="51" t="s">
        <v>57</v>
      </c>
      <c r="F33" s="52" t="s">
        <v>184</v>
      </c>
      <c r="G33" s="53" t="n">
        <v>20</v>
      </c>
      <c r="H33" s="54" t="n">
        <v>5999884686187</v>
      </c>
      <c r="I33" s="55" t="n">
        <v>9</v>
      </c>
      <c r="J33" s="47" t="n">
        <f aca="false">B33*D33</f>
        <v>0</v>
      </c>
      <c r="K33" s="47" t="n">
        <f aca="false">C33*D33</f>
        <v>0</v>
      </c>
    </row>
    <row r="34" customFormat="false" ht="24.9" hidden="false" customHeight="true" outlineLevel="0" collapsed="false">
      <c r="A34" s="48" t="s">
        <v>191</v>
      </c>
      <c r="B34" s="49" t="n">
        <v>825</v>
      </c>
      <c r="C34" s="39" t="n">
        <f aca="false">B34*1.27</f>
        <v>1047.75</v>
      </c>
      <c r="D34" s="50"/>
      <c r="E34" s="51" t="s">
        <v>57</v>
      </c>
      <c r="F34" s="52" t="s">
        <v>184</v>
      </c>
      <c r="G34" s="53" t="n">
        <v>20</v>
      </c>
      <c r="H34" s="54" t="n">
        <v>5999882425726</v>
      </c>
      <c r="I34" s="55" t="n">
        <v>9</v>
      </c>
      <c r="J34" s="47" t="n">
        <f aca="false">B34*D34</f>
        <v>0</v>
      </c>
      <c r="K34" s="47" t="n">
        <f aca="false">C34*D34</f>
        <v>0</v>
      </c>
    </row>
    <row r="35" customFormat="false" ht="24.9" hidden="false" customHeight="true" outlineLevel="0" collapsed="false">
      <c r="A35" s="73" t="s">
        <v>192</v>
      </c>
      <c r="B35" s="49" t="n">
        <v>695</v>
      </c>
      <c r="C35" s="39" t="n">
        <f aca="false">B35*1.27</f>
        <v>882.65</v>
      </c>
      <c r="D35" s="50"/>
      <c r="E35" s="51" t="s">
        <v>57</v>
      </c>
      <c r="F35" s="52" t="s">
        <v>193</v>
      </c>
      <c r="G35" s="53" t="n">
        <v>20</v>
      </c>
      <c r="H35" s="54" t="n">
        <v>5999882425566</v>
      </c>
      <c r="I35" s="55" t="n">
        <v>12</v>
      </c>
      <c r="J35" s="47" t="n">
        <f aca="false">B35*D35</f>
        <v>0</v>
      </c>
      <c r="K35" s="47" t="n">
        <f aca="false">C35*D35</f>
        <v>0</v>
      </c>
    </row>
    <row r="36" customFormat="false" ht="24.9" hidden="false" customHeight="true" outlineLevel="0" collapsed="false">
      <c r="A36" s="48" t="s">
        <v>194</v>
      </c>
      <c r="B36" s="49" t="n">
        <v>440</v>
      </c>
      <c r="C36" s="39" t="n">
        <f aca="false">B36*1.27</f>
        <v>558.8</v>
      </c>
      <c r="D36" s="50"/>
      <c r="E36" s="51" t="s">
        <v>57</v>
      </c>
      <c r="F36" s="52" t="s">
        <v>195</v>
      </c>
      <c r="G36" s="53" t="n">
        <v>10</v>
      </c>
      <c r="H36" s="54" t="n">
        <v>5998403399300</v>
      </c>
      <c r="I36" s="55" t="n">
        <v>9</v>
      </c>
      <c r="J36" s="47" t="n">
        <f aca="false">B36*D36</f>
        <v>0</v>
      </c>
      <c r="K36" s="47" t="n">
        <f aca="false">C36*D36</f>
        <v>0</v>
      </c>
    </row>
    <row r="37" customFormat="false" ht="24.9" hidden="false" customHeight="true" outlineLevel="0" collapsed="false">
      <c r="A37" s="48" t="s">
        <v>196</v>
      </c>
      <c r="B37" s="49" t="n">
        <v>300</v>
      </c>
      <c r="C37" s="39" t="n">
        <f aca="false">B37*1.27</f>
        <v>381</v>
      </c>
      <c r="D37" s="50"/>
      <c r="E37" s="51" t="s">
        <v>57</v>
      </c>
      <c r="F37" s="52" t="s">
        <v>195</v>
      </c>
      <c r="G37" s="53" t="n">
        <v>10</v>
      </c>
      <c r="H37" s="54" t="n">
        <v>5998403398501</v>
      </c>
      <c r="I37" s="55" t="n">
        <v>6</v>
      </c>
      <c r="J37" s="47" t="n">
        <f aca="false">B37*D37</f>
        <v>0</v>
      </c>
      <c r="K37" s="47" t="n">
        <f aca="false">C37*D37</f>
        <v>0</v>
      </c>
    </row>
    <row r="38" customFormat="false" ht="24.9" hidden="false" customHeight="true" outlineLevel="0" collapsed="false">
      <c r="A38" s="35" t="s">
        <v>197</v>
      </c>
      <c r="B38" s="71"/>
      <c r="C38" s="71"/>
      <c r="D38" s="71"/>
      <c r="E38" s="71"/>
      <c r="F38" s="71"/>
      <c r="G38" s="71"/>
      <c r="H38" s="71"/>
      <c r="I38" s="71"/>
      <c r="J38" s="71"/>
      <c r="K38" s="71"/>
    </row>
    <row r="39" customFormat="false" ht="24.9" hidden="false" customHeight="true" outlineLevel="0" collapsed="false">
      <c r="A39" s="48" t="s">
        <v>198</v>
      </c>
      <c r="B39" s="49" t="n">
        <v>190</v>
      </c>
      <c r="C39" s="39" t="n">
        <f aca="false">B39*1.27</f>
        <v>241.3</v>
      </c>
      <c r="D39" s="50"/>
      <c r="E39" s="51" t="s">
        <v>57</v>
      </c>
      <c r="F39" s="52" t="s">
        <v>193</v>
      </c>
      <c r="G39" s="53" t="n">
        <v>25</v>
      </c>
      <c r="H39" s="54" t="n">
        <v>5999882425993</v>
      </c>
      <c r="I39" s="55" t="n">
        <v>7</v>
      </c>
      <c r="J39" s="47" t="n">
        <f aca="false">B39*D39</f>
        <v>0</v>
      </c>
      <c r="K39" s="47" t="n">
        <f aca="false">C39*D39</f>
        <v>0</v>
      </c>
    </row>
    <row r="40" customFormat="false" ht="24.9" hidden="false" customHeight="true" outlineLevel="0" collapsed="false">
      <c r="A40" s="73" t="s">
        <v>199</v>
      </c>
      <c r="B40" s="49" t="n">
        <v>205</v>
      </c>
      <c r="C40" s="39" t="n">
        <f aca="false">B40*1.27</f>
        <v>260.35</v>
      </c>
      <c r="D40" s="50"/>
      <c r="E40" s="51" t="s">
        <v>57</v>
      </c>
      <c r="F40" s="52" t="s">
        <v>193</v>
      </c>
      <c r="G40" s="53" t="n">
        <v>25</v>
      </c>
      <c r="H40" s="54" t="n">
        <v>5999884686262</v>
      </c>
      <c r="I40" s="55" t="n">
        <v>7</v>
      </c>
      <c r="J40" s="47" t="n">
        <f aca="false">B40*D40</f>
        <v>0</v>
      </c>
      <c r="K40" s="47" t="n">
        <f aca="false">C40*D40</f>
        <v>0</v>
      </c>
    </row>
    <row r="41" customFormat="false" ht="24.9" hidden="false" customHeight="true" outlineLevel="0" collapsed="false">
      <c r="A41" s="48" t="s">
        <v>200</v>
      </c>
      <c r="B41" s="49" t="n">
        <v>435</v>
      </c>
      <c r="C41" s="39" t="n">
        <f aca="false">B41*1.27</f>
        <v>552.45</v>
      </c>
      <c r="D41" s="50"/>
      <c r="E41" s="51" t="s">
        <v>57</v>
      </c>
      <c r="F41" s="52" t="s">
        <v>193</v>
      </c>
      <c r="G41" s="53" t="n">
        <v>30</v>
      </c>
      <c r="H41" s="54" t="n">
        <v>5999884686507</v>
      </c>
      <c r="I41" s="55" t="n">
        <v>12</v>
      </c>
      <c r="J41" s="47" t="n">
        <f aca="false">B41*D41</f>
        <v>0</v>
      </c>
      <c r="K41" s="47" t="n">
        <f aca="false">C41*D41</f>
        <v>0</v>
      </c>
    </row>
    <row r="42" customFormat="false" ht="24.9" hidden="false" customHeight="true" outlineLevel="0" collapsed="false">
      <c r="A42" s="48" t="s">
        <v>201</v>
      </c>
      <c r="B42" s="49" t="n">
        <v>755</v>
      </c>
      <c r="C42" s="39" t="n">
        <f aca="false">B42*1.27</f>
        <v>958.85</v>
      </c>
      <c r="D42" s="50"/>
      <c r="E42" s="51" t="s">
        <v>57</v>
      </c>
      <c r="F42" s="52" t="s">
        <v>193</v>
      </c>
      <c r="G42" s="53" t="n">
        <v>20</v>
      </c>
      <c r="H42" s="54" t="n">
        <v>5999884686491</v>
      </c>
      <c r="I42" s="55" t="n">
        <v>12</v>
      </c>
      <c r="J42" s="47" t="n">
        <f aca="false">B42*D42</f>
        <v>0</v>
      </c>
      <c r="K42" s="47" t="n">
        <f aca="false">C42*D42</f>
        <v>0</v>
      </c>
    </row>
    <row r="43" customFormat="false" ht="14.4" hidden="false" customHeight="false" outlineLevel="0" collapsed="false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8" t="n">
        <f aca="false">SUM(K7:K42)</f>
        <v>0</v>
      </c>
    </row>
  </sheetData>
  <autoFilter ref="A5:K43"/>
  <mergeCells count="4">
    <mergeCell ref="A1:K4"/>
    <mergeCell ref="B6:K6"/>
    <mergeCell ref="B26:K26"/>
    <mergeCell ref="B38:K38"/>
  </mergeCells>
  <hyperlinks>
    <hyperlink ref="A6" r:id="rId2" display="GABONÁK A KONYHÁBA @ BÚZAFŰ MAGOK"/>
    <hyperlink ref="A26" r:id="rId3" display="DARA, GRÍZ, KUSZKUSZ"/>
    <hyperlink ref="A38" r:id="rId4" display="KORPÁK A KONYHÁBA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5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62.66"/>
    <col collapsed="false" customWidth="true" hidden="false" outlineLevel="0" max="3" min="2" style="0" width="9.33"/>
    <col collapsed="false" customWidth="true" hidden="false" outlineLevel="0" max="4" min="4" style="0" width="11.11"/>
    <col collapsed="false" customWidth="true" hidden="false" outlineLevel="0" max="5" min="5" style="0" width="8.67"/>
    <col collapsed="false" customWidth="true" hidden="false" outlineLevel="0" max="6" min="6" style="0" width="27.56"/>
    <col collapsed="false" customWidth="true" hidden="false" outlineLevel="0" max="7" min="7" style="0" width="9.33"/>
    <col collapsed="false" customWidth="true" hidden="false" outlineLevel="0" max="8" min="8" style="0" width="15.88"/>
    <col collapsed="false" customWidth="true" hidden="false" outlineLevel="0" max="11" min="9" style="0" width="9.33"/>
    <col collapsed="false" customWidth="true" hidden="false" outlineLevel="0" max="1025" min="12" style="0" width="8.67"/>
  </cols>
  <sheetData>
    <row r="1" customFormat="false" ht="14.4" hidden="false" customHeight="false" outlineLevel="0" collapsed="false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4.4" hidden="false" customHeight="false" outlineLevel="0" collapsed="false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customFormat="false" ht="14.4" hidden="false" customHeight="false" outlineLevel="0" collapsed="false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customFormat="false" ht="92.25" hidden="false" customHeight="true" outlineLevel="0" collapsed="false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s="94" customFormat="true" ht="42.6" hidden="false" customHeight="true" outlineLevel="0" collapsed="false">
      <c r="A5" s="75" t="s">
        <v>44</v>
      </c>
      <c r="B5" s="89" t="s">
        <v>45</v>
      </c>
      <c r="C5" s="90" t="s">
        <v>46</v>
      </c>
      <c r="D5" s="91" t="s">
        <v>47</v>
      </c>
      <c r="E5" s="92" t="s">
        <v>48</v>
      </c>
      <c r="F5" s="93" t="s">
        <v>49</v>
      </c>
      <c r="G5" s="93" t="s">
        <v>50</v>
      </c>
      <c r="H5" s="93" t="s">
        <v>51</v>
      </c>
      <c r="I5" s="89" t="s">
        <v>52</v>
      </c>
      <c r="J5" s="93" t="s">
        <v>53</v>
      </c>
      <c r="K5" s="93" t="s">
        <v>54</v>
      </c>
    </row>
    <row r="6" s="94" customFormat="true" ht="24.9" hidden="false" customHeight="true" outlineLevel="0" collapsed="false">
      <c r="A6" s="95" t="s">
        <v>202</v>
      </c>
      <c r="B6" s="96"/>
      <c r="C6" s="96"/>
      <c r="D6" s="96"/>
      <c r="E6" s="96"/>
      <c r="F6" s="96"/>
      <c r="G6" s="96"/>
      <c r="H6" s="96"/>
      <c r="I6" s="96"/>
      <c r="J6" s="96"/>
      <c r="K6" s="96"/>
    </row>
    <row r="7" s="94" customFormat="true" ht="24.9" hidden="false" customHeight="true" outlineLevel="0" collapsed="false">
      <c r="A7" s="48" t="s">
        <v>203</v>
      </c>
      <c r="B7" s="60" t="n">
        <v>415</v>
      </c>
      <c r="C7" s="61" t="n">
        <f aca="false">B7*1.27</f>
        <v>527.05</v>
      </c>
      <c r="D7" s="65"/>
      <c r="E7" s="66" t="s">
        <v>57</v>
      </c>
      <c r="F7" s="97" t="s">
        <v>204</v>
      </c>
      <c r="G7" s="98" t="n">
        <v>30</v>
      </c>
      <c r="H7" s="99" t="n">
        <v>5999882425511</v>
      </c>
      <c r="I7" s="63" t="n">
        <v>36</v>
      </c>
      <c r="J7" s="60" t="n">
        <f aca="false">B7*D7</f>
        <v>0</v>
      </c>
      <c r="K7" s="60" t="n">
        <f aca="false">C7*D7</f>
        <v>0</v>
      </c>
    </row>
    <row r="8" s="94" customFormat="true" ht="24.9" hidden="false" customHeight="true" outlineLevel="0" collapsed="false">
      <c r="A8" s="48" t="s">
        <v>205</v>
      </c>
      <c r="B8" s="49" t="n">
        <v>415</v>
      </c>
      <c r="C8" s="39" t="n">
        <f aca="false">B8*1.27</f>
        <v>527.05</v>
      </c>
      <c r="D8" s="50"/>
      <c r="E8" s="51" t="s">
        <v>57</v>
      </c>
      <c r="F8" s="52" t="s">
        <v>204</v>
      </c>
      <c r="G8" s="100" t="n">
        <v>24</v>
      </c>
      <c r="H8" s="54" t="n">
        <v>5999882425375</v>
      </c>
      <c r="I8" s="55" t="n">
        <v>36</v>
      </c>
      <c r="J8" s="49" t="n">
        <f aca="false">B8*D8</f>
        <v>0</v>
      </c>
      <c r="K8" s="49" t="n">
        <f aca="false">C8*D8</f>
        <v>0</v>
      </c>
    </row>
    <row r="9" s="94" customFormat="true" ht="24.9" hidden="false" customHeight="true" outlineLevel="0" collapsed="false">
      <c r="A9" s="48" t="s">
        <v>206</v>
      </c>
      <c r="B9" s="49" t="n">
        <v>405</v>
      </c>
      <c r="C9" s="39" t="n">
        <f aca="false">B9*1.27</f>
        <v>514.35</v>
      </c>
      <c r="D9" s="50"/>
      <c r="E9" s="51" t="s">
        <v>57</v>
      </c>
      <c r="F9" s="52" t="s">
        <v>207</v>
      </c>
      <c r="G9" s="100" t="n">
        <v>24</v>
      </c>
      <c r="H9" s="54" t="n">
        <v>5999882425382</v>
      </c>
      <c r="I9" s="55" t="n">
        <v>36</v>
      </c>
      <c r="J9" s="49" t="n">
        <f aca="false">B9*D9</f>
        <v>0</v>
      </c>
      <c r="K9" s="49" t="n">
        <f aca="false">C9*D9</f>
        <v>0</v>
      </c>
    </row>
    <row r="10" s="94" customFormat="true" ht="24.9" hidden="false" customHeight="true" outlineLevel="0" collapsed="false">
      <c r="A10" s="48" t="s">
        <v>208</v>
      </c>
      <c r="B10" s="49" t="n">
        <v>510</v>
      </c>
      <c r="C10" s="39" t="n">
        <f aca="false">B10*1.27</f>
        <v>647.7</v>
      </c>
      <c r="D10" s="50"/>
      <c r="E10" s="51" t="s">
        <v>57</v>
      </c>
      <c r="F10" s="52" t="s">
        <v>204</v>
      </c>
      <c r="G10" s="100" t="n">
        <v>40</v>
      </c>
      <c r="H10" s="54" t="n">
        <v>5999882425023</v>
      </c>
      <c r="I10" s="55" t="n">
        <v>36</v>
      </c>
      <c r="J10" s="49" t="n">
        <f aca="false">B10*D10</f>
        <v>0</v>
      </c>
      <c r="K10" s="49" t="n">
        <f aca="false">C10*D10</f>
        <v>0</v>
      </c>
    </row>
    <row r="11" s="94" customFormat="true" ht="24.9" hidden="false" customHeight="true" outlineLevel="0" collapsed="false">
      <c r="A11" s="73" t="s">
        <v>209</v>
      </c>
      <c r="B11" s="49" t="n">
        <v>495</v>
      </c>
      <c r="C11" s="39" t="n">
        <f aca="false">B11*1.27</f>
        <v>628.65</v>
      </c>
      <c r="D11" s="50"/>
      <c r="E11" s="51" t="s">
        <v>57</v>
      </c>
      <c r="F11" s="52" t="s">
        <v>207</v>
      </c>
      <c r="G11" s="100" t="n">
        <v>20</v>
      </c>
      <c r="H11" s="54" t="n">
        <v>5999882425245</v>
      </c>
      <c r="I11" s="55" t="n">
        <v>36</v>
      </c>
      <c r="J11" s="49" t="n">
        <f aca="false">B11*D11</f>
        <v>0</v>
      </c>
      <c r="K11" s="49" t="n">
        <f aca="false">C11*D11</f>
        <v>0</v>
      </c>
    </row>
    <row r="12" s="94" customFormat="true" ht="24.9" hidden="false" customHeight="true" outlineLevel="0" collapsed="false">
      <c r="A12" s="48" t="s">
        <v>210</v>
      </c>
      <c r="B12" s="49" t="n">
        <v>415</v>
      </c>
      <c r="C12" s="39" t="n">
        <f aca="false">B12*1.27</f>
        <v>527.05</v>
      </c>
      <c r="D12" s="50"/>
      <c r="E12" s="51" t="s">
        <v>57</v>
      </c>
      <c r="F12" s="52" t="s">
        <v>204</v>
      </c>
      <c r="G12" s="100" t="n">
        <v>20</v>
      </c>
      <c r="H12" s="54" t="n">
        <v>5999882425252</v>
      </c>
      <c r="I12" s="55" t="n">
        <v>36</v>
      </c>
      <c r="J12" s="49" t="n">
        <f aca="false">B12*D12</f>
        <v>0</v>
      </c>
      <c r="K12" s="49" t="n">
        <f aca="false">C12*D12</f>
        <v>0</v>
      </c>
    </row>
    <row r="13" s="94" customFormat="true" ht="24.9" hidden="false" customHeight="true" outlineLevel="0" collapsed="false">
      <c r="A13" s="48" t="s">
        <v>211</v>
      </c>
      <c r="B13" s="49" t="n">
        <v>800</v>
      </c>
      <c r="C13" s="39" t="n">
        <f aca="false">B13*1.27</f>
        <v>1016</v>
      </c>
      <c r="D13" s="50"/>
      <c r="E13" s="51" t="s">
        <v>57</v>
      </c>
      <c r="F13" s="52" t="s">
        <v>204</v>
      </c>
      <c r="G13" s="100" t="n">
        <v>20</v>
      </c>
      <c r="H13" s="54" t="n">
        <v>5999884686026</v>
      </c>
      <c r="I13" s="55" t="n">
        <v>36</v>
      </c>
      <c r="J13" s="49" t="n">
        <f aca="false">B13*D13</f>
        <v>0</v>
      </c>
      <c r="K13" s="49" t="n">
        <f aca="false">C13*D13</f>
        <v>0</v>
      </c>
    </row>
    <row r="14" s="94" customFormat="true" ht="24.9" hidden="false" customHeight="true" outlineLevel="0" collapsed="false">
      <c r="A14" s="48" t="s">
        <v>212</v>
      </c>
      <c r="B14" s="49" t="n">
        <v>430</v>
      </c>
      <c r="C14" s="39" t="n">
        <f aca="false">B14*1.27</f>
        <v>546.1</v>
      </c>
      <c r="D14" s="50"/>
      <c r="E14" s="51" t="s">
        <v>57</v>
      </c>
      <c r="F14" s="52" t="s">
        <v>207</v>
      </c>
      <c r="G14" s="100" t="n">
        <v>20</v>
      </c>
      <c r="H14" s="54" t="n">
        <v>5999882425368</v>
      </c>
      <c r="I14" s="55" t="n">
        <v>36</v>
      </c>
      <c r="J14" s="49" t="n">
        <f aca="false">B14*D14</f>
        <v>0</v>
      </c>
      <c r="K14" s="49" t="n">
        <f aca="false">C14*D14</f>
        <v>0</v>
      </c>
    </row>
    <row r="15" s="94" customFormat="true" ht="24.9" hidden="false" customHeight="true" outlineLevel="0" collapsed="false">
      <c r="A15" s="73" t="s">
        <v>213</v>
      </c>
      <c r="B15" s="49" t="n">
        <v>405</v>
      </c>
      <c r="C15" s="39" t="n">
        <f aca="false">B15*1.27</f>
        <v>514.35</v>
      </c>
      <c r="D15" s="50"/>
      <c r="E15" s="51" t="s">
        <v>57</v>
      </c>
      <c r="F15" s="52" t="s">
        <v>207</v>
      </c>
      <c r="G15" s="100" t="n">
        <v>20</v>
      </c>
      <c r="H15" s="54" t="n">
        <v>5999882425276</v>
      </c>
      <c r="I15" s="55" t="n">
        <v>36</v>
      </c>
      <c r="J15" s="49" t="n">
        <f aca="false">B15*D15</f>
        <v>0</v>
      </c>
      <c r="K15" s="49" t="n">
        <f aca="false">C15*D15</f>
        <v>0</v>
      </c>
    </row>
    <row r="16" s="94" customFormat="true" ht="24.9" hidden="false" customHeight="true" outlineLevel="0" collapsed="false">
      <c r="A16" s="48" t="s">
        <v>214</v>
      </c>
      <c r="B16" s="49" t="n">
        <v>415</v>
      </c>
      <c r="C16" s="39" t="n">
        <f aca="false">B16*1.27</f>
        <v>527.05</v>
      </c>
      <c r="D16" s="50"/>
      <c r="E16" s="51" t="s">
        <v>57</v>
      </c>
      <c r="F16" s="52" t="s">
        <v>204</v>
      </c>
      <c r="G16" s="100" t="n">
        <v>30</v>
      </c>
      <c r="H16" s="101" t="n">
        <v>5999882425351</v>
      </c>
      <c r="I16" s="55" t="n">
        <v>36</v>
      </c>
      <c r="J16" s="49" t="n">
        <f aca="false">B16*D16</f>
        <v>0</v>
      </c>
      <c r="K16" s="49" t="n">
        <f aca="false">C16*D16</f>
        <v>0</v>
      </c>
    </row>
    <row r="17" s="94" customFormat="true" ht="24.9" hidden="false" customHeight="true" outlineLevel="0" collapsed="false">
      <c r="A17" s="48" t="s">
        <v>215</v>
      </c>
      <c r="B17" s="49" t="n">
        <v>800</v>
      </c>
      <c r="C17" s="39" t="n">
        <f aca="false">B17*1.27</f>
        <v>1016</v>
      </c>
      <c r="D17" s="50"/>
      <c r="E17" s="51" t="s">
        <v>57</v>
      </c>
      <c r="F17" s="52" t="s">
        <v>204</v>
      </c>
      <c r="G17" s="100" t="n">
        <v>20</v>
      </c>
      <c r="H17" s="101" t="n">
        <v>5999884686019</v>
      </c>
      <c r="I17" s="55" t="n">
        <v>36</v>
      </c>
      <c r="J17" s="49" t="n">
        <f aca="false">B17*D17</f>
        <v>0</v>
      </c>
      <c r="K17" s="49" t="n">
        <f aca="false">C17*D17</f>
        <v>0</v>
      </c>
    </row>
    <row r="18" s="34" customFormat="true" ht="24.9" hidden="false" customHeight="true" outlineLevel="0" collapsed="false">
      <c r="A18" s="48" t="s">
        <v>216</v>
      </c>
      <c r="B18" s="102" t="n">
        <v>405</v>
      </c>
      <c r="C18" s="103" t="n">
        <f aca="false">B18*1.27</f>
        <v>514.35</v>
      </c>
      <c r="D18" s="104"/>
      <c r="E18" s="105" t="s">
        <v>57</v>
      </c>
      <c r="F18" s="106" t="s">
        <v>207</v>
      </c>
      <c r="G18" s="107" t="n">
        <v>20</v>
      </c>
      <c r="H18" s="108" t="n">
        <v>5999882425320</v>
      </c>
      <c r="I18" s="109" t="n">
        <v>36</v>
      </c>
      <c r="J18" s="102" t="n">
        <f aca="false">B18*D18</f>
        <v>0</v>
      </c>
      <c r="K18" s="102" t="n">
        <f aca="false">C18*D18</f>
        <v>0</v>
      </c>
    </row>
    <row r="19" s="94" customFormat="true" ht="24.9" hidden="false" customHeight="true" outlineLevel="0" collapsed="false">
      <c r="A19" s="48" t="s">
        <v>217</v>
      </c>
      <c r="B19" s="49" t="n">
        <v>415</v>
      </c>
      <c r="C19" s="39" t="n">
        <f aca="false">B19*1.27</f>
        <v>527.05</v>
      </c>
      <c r="D19" s="50"/>
      <c r="E19" s="51" t="s">
        <v>57</v>
      </c>
      <c r="F19" s="52" t="s">
        <v>204</v>
      </c>
      <c r="G19" s="100" t="n">
        <v>30</v>
      </c>
      <c r="H19" s="101" t="n">
        <v>5999882425313</v>
      </c>
      <c r="I19" s="55" t="n">
        <v>36</v>
      </c>
      <c r="J19" s="49" t="n">
        <f aca="false">B19*D19</f>
        <v>0</v>
      </c>
      <c r="K19" s="49" t="n">
        <f aca="false">C19*D19</f>
        <v>0</v>
      </c>
    </row>
    <row r="20" s="94" customFormat="true" ht="24.9" hidden="false" customHeight="true" outlineLevel="0" collapsed="false">
      <c r="A20" s="48" t="s">
        <v>218</v>
      </c>
      <c r="B20" s="49" t="n">
        <v>415</v>
      </c>
      <c r="C20" s="39" t="n">
        <f aca="false">B20*1.27</f>
        <v>527.05</v>
      </c>
      <c r="D20" s="50"/>
      <c r="E20" s="51" t="s">
        <v>57</v>
      </c>
      <c r="F20" s="52" t="s">
        <v>204</v>
      </c>
      <c r="G20" s="100" t="n">
        <v>20</v>
      </c>
      <c r="H20" s="101" t="n">
        <v>5999882425788</v>
      </c>
      <c r="I20" s="55" t="n">
        <v>36</v>
      </c>
      <c r="J20" s="49" t="n">
        <f aca="false">B20*D20</f>
        <v>0</v>
      </c>
      <c r="K20" s="49" t="n">
        <f aca="false">C20*D20</f>
        <v>0</v>
      </c>
    </row>
    <row r="21" s="94" customFormat="true" ht="24.9" hidden="false" customHeight="true" outlineLevel="0" collapsed="false">
      <c r="A21" s="48" t="s">
        <v>219</v>
      </c>
      <c r="B21" s="49" t="n">
        <v>415</v>
      </c>
      <c r="C21" s="39" t="n">
        <f aca="false">B21*1.27</f>
        <v>527.05</v>
      </c>
      <c r="D21" s="50"/>
      <c r="E21" s="51" t="s">
        <v>57</v>
      </c>
      <c r="F21" s="52" t="s">
        <v>204</v>
      </c>
      <c r="G21" s="100" t="n">
        <v>20</v>
      </c>
      <c r="H21" s="101" t="n">
        <v>5999882425719</v>
      </c>
      <c r="I21" s="55" t="n">
        <v>36</v>
      </c>
      <c r="J21" s="49" t="n">
        <f aca="false">B21*D21</f>
        <v>0</v>
      </c>
      <c r="K21" s="49" t="n">
        <f aca="false">C21*D21</f>
        <v>0</v>
      </c>
    </row>
    <row r="22" s="94" customFormat="true" ht="24.9" hidden="false" customHeight="true" outlineLevel="0" collapsed="false">
      <c r="A22" s="48" t="s">
        <v>220</v>
      </c>
      <c r="B22" s="49" t="n">
        <v>800</v>
      </c>
      <c r="C22" s="39" t="n">
        <f aca="false">B22*1.27</f>
        <v>1016</v>
      </c>
      <c r="D22" s="50"/>
      <c r="E22" s="51" t="s">
        <v>57</v>
      </c>
      <c r="F22" s="52" t="s">
        <v>204</v>
      </c>
      <c r="G22" s="100" t="n">
        <v>10</v>
      </c>
      <c r="H22" s="101" t="n">
        <v>5999884686033</v>
      </c>
      <c r="I22" s="55" t="n">
        <v>36</v>
      </c>
      <c r="J22" s="49" t="n">
        <f aca="false">B22*D22</f>
        <v>0</v>
      </c>
      <c r="K22" s="49" t="n">
        <f aca="false">C22*D22</f>
        <v>0</v>
      </c>
    </row>
    <row r="23" s="94" customFormat="true" ht="24.9" hidden="false" customHeight="true" outlineLevel="0" collapsed="false">
      <c r="A23" s="48" t="s">
        <v>221</v>
      </c>
      <c r="B23" s="49" t="n">
        <v>405</v>
      </c>
      <c r="C23" s="39" t="n">
        <f aca="false">B23*1.27</f>
        <v>514.35</v>
      </c>
      <c r="D23" s="50"/>
      <c r="E23" s="51" t="s">
        <v>57</v>
      </c>
      <c r="F23" s="52" t="s">
        <v>207</v>
      </c>
      <c r="G23" s="100" t="n">
        <v>24</v>
      </c>
      <c r="H23" s="101" t="n">
        <v>5999882425702</v>
      </c>
      <c r="I23" s="55" t="n">
        <v>36</v>
      </c>
      <c r="J23" s="49" t="n">
        <f aca="false">B23*D23</f>
        <v>0</v>
      </c>
      <c r="K23" s="49" t="n">
        <f aca="false">C23*D23</f>
        <v>0</v>
      </c>
    </row>
    <row r="24" s="94" customFormat="true" ht="24.9" hidden="false" customHeight="true" outlineLevel="0" collapsed="false">
      <c r="A24" s="48" t="s">
        <v>222</v>
      </c>
      <c r="B24" s="49" t="n">
        <v>415</v>
      </c>
      <c r="C24" s="39" t="n">
        <f aca="false">B24*1.27</f>
        <v>527.05</v>
      </c>
      <c r="D24" s="50"/>
      <c r="E24" s="51" t="s">
        <v>57</v>
      </c>
      <c r="F24" s="52" t="s">
        <v>204</v>
      </c>
      <c r="G24" s="100" t="n">
        <v>20</v>
      </c>
      <c r="H24" s="54" t="n">
        <v>5999882425092</v>
      </c>
      <c r="I24" s="55" t="n">
        <v>36</v>
      </c>
      <c r="J24" s="49" t="n">
        <f aca="false">B24*D24</f>
        <v>0</v>
      </c>
      <c r="K24" s="49" t="n">
        <f aca="false">C24*D24</f>
        <v>0</v>
      </c>
    </row>
    <row r="25" s="94" customFormat="true" ht="24.9" hidden="false" customHeight="true" outlineLevel="0" collapsed="false">
      <c r="A25" s="48" t="s">
        <v>223</v>
      </c>
      <c r="B25" s="49" t="n">
        <v>800</v>
      </c>
      <c r="C25" s="39" t="n">
        <f aca="false">B25*1.27</f>
        <v>1016</v>
      </c>
      <c r="D25" s="50"/>
      <c r="E25" s="51" t="s">
        <v>57</v>
      </c>
      <c r="F25" s="52" t="s">
        <v>204</v>
      </c>
      <c r="G25" s="100" t="n">
        <v>20</v>
      </c>
      <c r="H25" s="54" t="n">
        <v>5999884686071</v>
      </c>
      <c r="I25" s="55" t="n">
        <v>36</v>
      </c>
      <c r="J25" s="49" t="n">
        <f aca="false">B25*D25</f>
        <v>0</v>
      </c>
      <c r="K25" s="49" t="n">
        <f aca="false">C25*D25</f>
        <v>0</v>
      </c>
    </row>
    <row r="26" s="94" customFormat="true" ht="24.9" hidden="false" customHeight="true" outlineLevel="0" collapsed="false">
      <c r="A26" s="48" t="s">
        <v>224</v>
      </c>
      <c r="B26" s="49" t="n">
        <v>405</v>
      </c>
      <c r="C26" s="39" t="n">
        <f aca="false">B26*1.27</f>
        <v>514.35</v>
      </c>
      <c r="D26" s="50"/>
      <c r="E26" s="51" t="s">
        <v>57</v>
      </c>
      <c r="F26" s="52" t="s">
        <v>207</v>
      </c>
      <c r="G26" s="100" t="n">
        <v>20</v>
      </c>
      <c r="H26" s="54" t="n">
        <v>5999882425733</v>
      </c>
      <c r="I26" s="55" t="n">
        <v>36</v>
      </c>
      <c r="J26" s="49" t="n">
        <f aca="false">B26*D26</f>
        <v>0</v>
      </c>
      <c r="K26" s="49" t="n">
        <f aca="false">C26*D26</f>
        <v>0</v>
      </c>
    </row>
    <row r="27" s="94" customFormat="true" ht="24.9" hidden="false" customHeight="true" outlineLevel="0" collapsed="false">
      <c r="A27" s="48" t="s">
        <v>225</v>
      </c>
      <c r="B27" s="49" t="n">
        <v>415</v>
      </c>
      <c r="C27" s="39" t="n">
        <f aca="false">B27*1.27</f>
        <v>527.05</v>
      </c>
      <c r="D27" s="50"/>
      <c r="E27" s="51" t="s">
        <v>57</v>
      </c>
      <c r="F27" s="52" t="s">
        <v>204</v>
      </c>
      <c r="G27" s="100" t="n">
        <v>20</v>
      </c>
      <c r="H27" s="54" t="n">
        <v>5999882425535</v>
      </c>
      <c r="I27" s="55" t="n">
        <v>36</v>
      </c>
      <c r="J27" s="49" t="n">
        <f aca="false">B27*D27</f>
        <v>0</v>
      </c>
      <c r="K27" s="49" t="n">
        <f aca="false">C27*D27</f>
        <v>0</v>
      </c>
    </row>
    <row r="28" s="94" customFormat="true" ht="24.9" hidden="false" customHeight="true" outlineLevel="0" collapsed="false">
      <c r="A28" s="48" t="s">
        <v>226</v>
      </c>
      <c r="B28" s="49" t="n">
        <v>800</v>
      </c>
      <c r="C28" s="39" t="n">
        <f aca="false">B28*1.27</f>
        <v>1016</v>
      </c>
      <c r="D28" s="50"/>
      <c r="E28" s="51" t="s">
        <v>57</v>
      </c>
      <c r="F28" s="52" t="s">
        <v>204</v>
      </c>
      <c r="G28" s="100" t="n">
        <v>25</v>
      </c>
      <c r="H28" s="54" t="n">
        <v>5999884686040</v>
      </c>
      <c r="I28" s="55" t="n">
        <v>36</v>
      </c>
      <c r="J28" s="49" t="n">
        <f aca="false">B28*D28</f>
        <v>0</v>
      </c>
      <c r="K28" s="49" t="n">
        <f aca="false">C28*D28</f>
        <v>0</v>
      </c>
    </row>
    <row r="29" s="94" customFormat="true" ht="24.9" hidden="false" customHeight="true" outlineLevel="0" collapsed="false">
      <c r="A29" s="48" t="s">
        <v>227</v>
      </c>
      <c r="B29" s="49" t="n">
        <v>415</v>
      </c>
      <c r="C29" s="39" t="n">
        <f aca="false">B29*1.27</f>
        <v>527.05</v>
      </c>
      <c r="D29" s="50"/>
      <c r="E29" s="51" t="s">
        <v>57</v>
      </c>
      <c r="F29" s="52" t="s">
        <v>204</v>
      </c>
      <c r="G29" s="100" t="n">
        <v>20</v>
      </c>
      <c r="H29" s="101" t="n">
        <v>5999882425337</v>
      </c>
      <c r="I29" s="55" t="n">
        <v>36</v>
      </c>
      <c r="J29" s="49" t="n">
        <f aca="false">B29*D29</f>
        <v>0</v>
      </c>
      <c r="K29" s="49" t="n">
        <f aca="false">C29*D29</f>
        <v>0</v>
      </c>
    </row>
    <row r="30" s="94" customFormat="true" ht="24.9" hidden="false" customHeight="true" outlineLevel="0" collapsed="false">
      <c r="A30" s="48" t="s">
        <v>228</v>
      </c>
      <c r="B30" s="49" t="n">
        <v>800</v>
      </c>
      <c r="C30" s="39" t="n">
        <f aca="false">B30*1.27</f>
        <v>1016</v>
      </c>
      <c r="D30" s="50"/>
      <c r="E30" s="51" t="s">
        <v>57</v>
      </c>
      <c r="F30" s="52" t="s">
        <v>204</v>
      </c>
      <c r="G30" s="100" t="n">
        <v>20</v>
      </c>
      <c r="H30" s="101" t="n">
        <v>5999884686057</v>
      </c>
      <c r="I30" s="55" t="n">
        <v>36</v>
      </c>
      <c r="J30" s="49" t="n">
        <f aca="false">B30*D30</f>
        <v>0</v>
      </c>
      <c r="K30" s="49" t="n">
        <f aca="false">C30*D30</f>
        <v>0</v>
      </c>
    </row>
    <row r="31" s="94" customFormat="true" ht="24.9" hidden="false" customHeight="true" outlineLevel="0" collapsed="false">
      <c r="A31" s="48" t="s">
        <v>229</v>
      </c>
      <c r="B31" s="49" t="n">
        <v>405</v>
      </c>
      <c r="C31" s="39" t="n">
        <f aca="false">B31*1.27</f>
        <v>514.35</v>
      </c>
      <c r="D31" s="50"/>
      <c r="E31" s="51" t="s">
        <v>57</v>
      </c>
      <c r="F31" s="52" t="s">
        <v>207</v>
      </c>
      <c r="G31" s="100" t="n">
        <v>30</v>
      </c>
      <c r="H31" s="101" t="n">
        <v>5999882425344</v>
      </c>
      <c r="I31" s="55" t="n">
        <v>36</v>
      </c>
      <c r="J31" s="49" t="n">
        <f aca="false">B31*D31</f>
        <v>0</v>
      </c>
      <c r="K31" s="49" t="n">
        <f aca="false">C31*D31</f>
        <v>0</v>
      </c>
    </row>
    <row r="32" s="94" customFormat="true" ht="24.9" hidden="false" customHeight="true" outlineLevel="0" collapsed="false">
      <c r="A32" s="48" t="s">
        <v>230</v>
      </c>
      <c r="B32" s="49" t="n">
        <v>415</v>
      </c>
      <c r="C32" s="39" t="n">
        <f aca="false">B32*1.27</f>
        <v>527.05</v>
      </c>
      <c r="D32" s="50"/>
      <c r="E32" s="51" t="s">
        <v>57</v>
      </c>
      <c r="F32" s="52" t="s">
        <v>204</v>
      </c>
      <c r="G32" s="100" t="n">
        <v>20</v>
      </c>
      <c r="H32" s="54" t="n">
        <v>5999882425399</v>
      </c>
      <c r="I32" s="55" t="n">
        <v>36</v>
      </c>
      <c r="J32" s="49" t="n">
        <f aca="false">B32*D32</f>
        <v>0</v>
      </c>
      <c r="K32" s="49" t="n">
        <f aca="false">C32*D32</f>
        <v>0</v>
      </c>
    </row>
    <row r="33" s="94" customFormat="true" ht="24.9" hidden="false" customHeight="true" outlineLevel="0" collapsed="false">
      <c r="A33" s="48" t="s">
        <v>231</v>
      </c>
      <c r="B33" s="49" t="n">
        <v>800</v>
      </c>
      <c r="C33" s="39" t="n">
        <f aca="false">B33*1.27</f>
        <v>1016</v>
      </c>
      <c r="D33" s="50"/>
      <c r="E33" s="51" t="s">
        <v>57</v>
      </c>
      <c r="F33" s="52" t="s">
        <v>204</v>
      </c>
      <c r="G33" s="100" t="n">
        <v>10</v>
      </c>
      <c r="H33" s="54" t="n">
        <v>5999884686002</v>
      </c>
      <c r="I33" s="55" t="n">
        <v>36</v>
      </c>
      <c r="J33" s="49" t="n">
        <f aca="false">B33*D33</f>
        <v>0</v>
      </c>
      <c r="K33" s="49" t="n">
        <f aca="false">C33*D33</f>
        <v>0</v>
      </c>
    </row>
    <row r="34" s="94" customFormat="true" ht="24.9" hidden="false" customHeight="true" outlineLevel="0" collapsed="false">
      <c r="A34" s="48" t="s">
        <v>232</v>
      </c>
      <c r="B34" s="49" t="n">
        <v>405</v>
      </c>
      <c r="C34" s="39" t="n">
        <f aca="false">B34*1.27</f>
        <v>514.35</v>
      </c>
      <c r="D34" s="50"/>
      <c r="E34" s="51" t="s">
        <v>57</v>
      </c>
      <c r="F34" s="52" t="s">
        <v>207</v>
      </c>
      <c r="G34" s="100" t="n">
        <v>20</v>
      </c>
      <c r="H34" s="54" t="n">
        <v>5999882425863</v>
      </c>
      <c r="I34" s="55" t="n">
        <v>36</v>
      </c>
      <c r="J34" s="49" t="n">
        <f aca="false">B34*D34</f>
        <v>0</v>
      </c>
      <c r="K34" s="49" t="n">
        <f aca="false">C34*D34</f>
        <v>0</v>
      </c>
    </row>
    <row r="35" s="94" customFormat="true" ht="24.9" hidden="false" customHeight="true" outlineLevel="0" collapsed="false">
      <c r="A35" s="35" t="s">
        <v>233</v>
      </c>
      <c r="B35" s="39"/>
      <c r="C35" s="110"/>
      <c r="D35" s="110"/>
      <c r="E35" s="110"/>
      <c r="F35" s="110"/>
      <c r="G35" s="110"/>
      <c r="H35" s="110"/>
      <c r="I35" s="110"/>
      <c r="J35" s="110"/>
      <c r="K35" s="111"/>
    </row>
    <row r="36" s="94" customFormat="true" ht="24.9" hidden="false" customHeight="true" outlineLevel="0" collapsed="false">
      <c r="A36" s="48" t="s">
        <v>234</v>
      </c>
      <c r="B36" s="49" t="n">
        <v>575</v>
      </c>
      <c r="C36" s="39" t="n">
        <f aca="false">B36*1.27</f>
        <v>730.25</v>
      </c>
      <c r="D36" s="50"/>
      <c r="E36" s="51" t="s">
        <v>57</v>
      </c>
      <c r="F36" s="52" t="s">
        <v>204</v>
      </c>
      <c r="G36" s="100" t="n">
        <v>20</v>
      </c>
      <c r="H36" s="54" t="n">
        <v>5999884686132</v>
      </c>
      <c r="I36" s="55" t="n">
        <v>36</v>
      </c>
      <c r="J36" s="49" t="n">
        <f aca="false">B36*D36</f>
        <v>0</v>
      </c>
      <c r="K36" s="49" t="n">
        <f aca="false">C36*D36</f>
        <v>0</v>
      </c>
    </row>
    <row r="37" s="94" customFormat="true" ht="24.9" hidden="false" customHeight="true" outlineLevel="0" collapsed="false">
      <c r="A37" s="73" t="s">
        <v>235</v>
      </c>
      <c r="B37" s="49" t="n">
        <v>575</v>
      </c>
      <c r="C37" s="39" t="n">
        <f aca="false">B37*1.27</f>
        <v>730.25</v>
      </c>
      <c r="D37" s="50"/>
      <c r="E37" s="51" t="s">
        <v>57</v>
      </c>
      <c r="F37" s="52" t="s">
        <v>207</v>
      </c>
      <c r="G37" s="100" t="n">
        <v>20</v>
      </c>
      <c r="H37" s="54" t="n">
        <v>5999884686149</v>
      </c>
      <c r="I37" s="55" t="n">
        <v>36</v>
      </c>
      <c r="J37" s="49" t="n">
        <f aca="false">B37*D37</f>
        <v>0</v>
      </c>
      <c r="K37" s="49" t="n">
        <f aca="false">C37*D37</f>
        <v>0</v>
      </c>
    </row>
    <row r="38" s="94" customFormat="true" ht="24.9" hidden="false" customHeight="true" outlineLevel="0" collapsed="false">
      <c r="A38" s="48" t="s">
        <v>236</v>
      </c>
      <c r="B38" s="49" t="n">
        <v>575</v>
      </c>
      <c r="C38" s="39" t="n">
        <f aca="false">B38*1.27</f>
        <v>730.25</v>
      </c>
      <c r="D38" s="50"/>
      <c r="E38" s="51" t="s">
        <v>57</v>
      </c>
      <c r="F38" s="52" t="s">
        <v>204</v>
      </c>
      <c r="G38" s="100" t="n">
        <v>20</v>
      </c>
      <c r="H38" s="54" t="n">
        <v>5999884686156</v>
      </c>
      <c r="I38" s="55" t="n">
        <v>36</v>
      </c>
      <c r="J38" s="49" t="n">
        <f aca="false">B38*D38</f>
        <v>0</v>
      </c>
      <c r="K38" s="49" t="n">
        <f aca="false">C38*D38</f>
        <v>0</v>
      </c>
    </row>
    <row r="39" s="94" customFormat="true" ht="33.75" hidden="false" customHeight="true" outlineLevel="0" collapsed="false">
      <c r="A39" s="70" t="s">
        <v>237</v>
      </c>
      <c r="B39" s="49" t="n">
        <v>575</v>
      </c>
      <c r="C39" s="39" t="n">
        <f aca="false">B39*1.27</f>
        <v>730.25</v>
      </c>
      <c r="D39" s="50"/>
      <c r="E39" s="51" t="s">
        <v>57</v>
      </c>
      <c r="F39" s="52" t="s">
        <v>207</v>
      </c>
      <c r="G39" s="100" t="n">
        <v>20</v>
      </c>
      <c r="H39" s="54" t="n">
        <v>5999884686163</v>
      </c>
      <c r="I39" s="55" t="n">
        <v>36</v>
      </c>
      <c r="J39" s="49" t="n">
        <f aca="false">B39*D39</f>
        <v>0</v>
      </c>
      <c r="K39" s="49" t="n">
        <f aca="false">C39*D39</f>
        <v>0</v>
      </c>
    </row>
    <row r="40" s="94" customFormat="true" ht="24.9" hidden="false" customHeight="true" outlineLevel="0" collapsed="false">
      <c r="A40" s="48" t="s">
        <v>238</v>
      </c>
      <c r="B40" s="49" t="n">
        <v>575</v>
      </c>
      <c r="C40" s="39" t="n">
        <f aca="false">B40*1.27</f>
        <v>730.25</v>
      </c>
      <c r="D40" s="50"/>
      <c r="E40" s="51" t="s">
        <v>57</v>
      </c>
      <c r="F40" s="52" t="s">
        <v>204</v>
      </c>
      <c r="G40" s="100" t="n">
        <v>20</v>
      </c>
      <c r="H40" s="54" t="n">
        <v>5999884686255</v>
      </c>
      <c r="I40" s="55" t="n">
        <v>36</v>
      </c>
      <c r="J40" s="49" t="n">
        <f aca="false">B40*D40</f>
        <v>0</v>
      </c>
      <c r="K40" s="49" t="n">
        <f aca="false">C40*D40</f>
        <v>0</v>
      </c>
    </row>
    <row r="41" s="94" customFormat="true" ht="24.9" hidden="false" customHeight="true" outlineLevel="0" collapsed="false">
      <c r="A41" s="48" t="s">
        <v>239</v>
      </c>
      <c r="B41" s="49" t="n">
        <v>575</v>
      </c>
      <c r="C41" s="39" t="n">
        <f aca="false">B41*1.27</f>
        <v>730.25</v>
      </c>
      <c r="D41" s="50"/>
      <c r="E41" s="51" t="s">
        <v>57</v>
      </c>
      <c r="F41" s="52" t="s">
        <v>204</v>
      </c>
      <c r="G41" s="100" t="n">
        <v>20</v>
      </c>
      <c r="H41" s="54" t="n">
        <v>5999884686194</v>
      </c>
      <c r="I41" s="55" t="n">
        <v>36</v>
      </c>
      <c r="J41" s="49" t="n">
        <f aca="false">B41*D41</f>
        <v>0</v>
      </c>
      <c r="K41" s="49" t="n">
        <f aca="false">C41*D41</f>
        <v>0</v>
      </c>
    </row>
    <row r="42" s="94" customFormat="true" ht="24.9" hidden="false" customHeight="true" outlineLevel="0" collapsed="false">
      <c r="A42" s="48" t="s">
        <v>240</v>
      </c>
      <c r="B42" s="49" t="n">
        <v>575</v>
      </c>
      <c r="C42" s="39" t="n">
        <f aca="false">B42*1.27</f>
        <v>730.25</v>
      </c>
      <c r="D42" s="50"/>
      <c r="E42" s="51" t="s">
        <v>57</v>
      </c>
      <c r="F42" s="52" t="s">
        <v>207</v>
      </c>
      <c r="G42" s="100" t="n">
        <v>24</v>
      </c>
      <c r="H42" s="54" t="n">
        <v>5999884686200</v>
      </c>
      <c r="I42" s="55" t="n">
        <v>36</v>
      </c>
      <c r="J42" s="49" t="n">
        <f aca="false">B42*D42</f>
        <v>0</v>
      </c>
      <c r="K42" s="49" t="n">
        <f aca="false">C42*D42</f>
        <v>0</v>
      </c>
    </row>
    <row r="43" s="94" customFormat="true" ht="24.9" hidden="false" customHeight="true" outlineLevel="0" collapsed="false">
      <c r="A43" s="48" t="s">
        <v>241</v>
      </c>
      <c r="B43" s="49" t="n">
        <v>615</v>
      </c>
      <c r="C43" s="39" t="n">
        <f aca="false">B43*1.27</f>
        <v>781.05</v>
      </c>
      <c r="D43" s="50"/>
      <c r="E43" s="51" t="s">
        <v>57</v>
      </c>
      <c r="F43" s="52" t="s">
        <v>204</v>
      </c>
      <c r="G43" s="100" t="n">
        <v>30</v>
      </c>
      <c r="H43" s="54" t="n">
        <v>5999884686248</v>
      </c>
      <c r="I43" s="55" t="n">
        <v>36</v>
      </c>
      <c r="J43" s="49" t="n">
        <f aca="false">B43*D43</f>
        <v>0</v>
      </c>
      <c r="K43" s="49" t="n">
        <f aca="false">C43*D43</f>
        <v>0</v>
      </c>
    </row>
    <row r="44" customFormat="false" ht="38.4" hidden="false" customHeight="false" outlineLevel="0" collapsed="false">
      <c r="A44" s="48" t="s">
        <v>242</v>
      </c>
      <c r="B44" s="47" t="n">
        <v>1200</v>
      </c>
      <c r="C44" s="82" t="n">
        <f aca="false">B44*1.27</f>
        <v>1524</v>
      </c>
      <c r="D44" s="50"/>
      <c r="E44" s="83" t="s">
        <v>243</v>
      </c>
      <c r="F44" s="52" t="s">
        <v>207</v>
      </c>
      <c r="G44" s="84" t="n">
        <v>1</v>
      </c>
      <c r="H44" s="112" t="s">
        <v>244</v>
      </c>
      <c r="I44" s="86" t="n">
        <v>24</v>
      </c>
      <c r="J44" s="47" t="n">
        <f aca="false">B44*D44</f>
        <v>0</v>
      </c>
      <c r="K44" s="47" t="n">
        <f aca="false">C44*D44</f>
        <v>0</v>
      </c>
    </row>
    <row r="45" s="94" customFormat="true" ht="24.9" hidden="false" customHeight="true" outlineLevel="0" collapsed="false">
      <c r="A45" s="35" t="s">
        <v>245</v>
      </c>
      <c r="B45" s="39"/>
      <c r="C45" s="110"/>
      <c r="D45" s="110"/>
      <c r="E45" s="110"/>
      <c r="F45" s="110"/>
      <c r="G45" s="110"/>
      <c r="H45" s="110"/>
      <c r="I45" s="110"/>
      <c r="J45" s="110"/>
      <c r="K45" s="111"/>
    </row>
    <row r="46" s="94" customFormat="true" ht="24.9" hidden="false" customHeight="true" outlineLevel="0" collapsed="false">
      <c r="A46" s="48" t="s">
        <v>246</v>
      </c>
      <c r="B46" s="49" t="n">
        <v>485</v>
      </c>
      <c r="C46" s="39" t="n">
        <f aca="false">B46*1.27</f>
        <v>615.95</v>
      </c>
      <c r="D46" s="50"/>
      <c r="E46" s="51" t="s">
        <v>57</v>
      </c>
      <c r="F46" s="52" t="s">
        <v>207</v>
      </c>
      <c r="G46" s="100" t="n">
        <v>10</v>
      </c>
      <c r="H46" s="54" t="n">
        <v>5999884686736</v>
      </c>
      <c r="I46" s="55" t="n">
        <v>24</v>
      </c>
      <c r="J46" s="49" t="n">
        <f aca="false">B46*D46</f>
        <v>0</v>
      </c>
      <c r="K46" s="49" t="n">
        <f aca="false">C46*D46</f>
        <v>0</v>
      </c>
    </row>
    <row r="47" s="94" customFormat="true" ht="24.9" hidden="false" customHeight="true" outlineLevel="0" collapsed="false">
      <c r="A47" s="48" t="s">
        <v>247</v>
      </c>
      <c r="B47" s="49" t="n">
        <v>485</v>
      </c>
      <c r="C47" s="39" t="n">
        <f aca="false">B47*1.27</f>
        <v>615.95</v>
      </c>
      <c r="D47" s="50"/>
      <c r="E47" s="51" t="s">
        <v>57</v>
      </c>
      <c r="F47" s="52" t="s">
        <v>207</v>
      </c>
      <c r="G47" s="100" t="n">
        <v>10</v>
      </c>
      <c r="H47" s="54" t="n">
        <v>5999884686736</v>
      </c>
      <c r="I47" s="55" t="n">
        <v>24</v>
      </c>
      <c r="J47" s="49" t="n">
        <f aca="false">B47*D47</f>
        <v>0</v>
      </c>
      <c r="K47" s="49" t="n">
        <f aca="false">C47*D47</f>
        <v>0</v>
      </c>
    </row>
    <row r="48" s="94" customFormat="true" ht="24.9" hidden="false" customHeight="true" outlineLevel="0" collapsed="false">
      <c r="A48" s="48" t="s">
        <v>248</v>
      </c>
      <c r="B48" s="49" t="n">
        <v>485</v>
      </c>
      <c r="C48" s="39" t="n">
        <f aca="false">B48*1.27</f>
        <v>615.95</v>
      </c>
      <c r="D48" s="50"/>
      <c r="E48" s="51" t="s">
        <v>57</v>
      </c>
      <c r="F48" s="52" t="s">
        <v>207</v>
      </c>
      <c r="G48" s="100" t="n">
        <v>10</v>
      </c>
      <c r="H48" s="54" t="n">
        <v>5999884686736</v>
      </c>
      <c r="I48" s="55" t="n">
        <v>24</v>
      </c>
      <c r="J48" s="49" t="n">
        <f aca="false">B48*D48</f>
        <v>0</v>
      </c>
      <c r="K48" s="49" t="n">
        <f aca="false">C48*D48</f>
        <v>0</v>
      </c>
    </row>
    <row r="49" s="94" customFormat="true" ht="24.9" hidden="false" customHeight="true" outlineLevel="0" collapsed="false">
      <c r="A49" s="48" t="s">
        <v>249</v>
      </c>
      <c r="B49" s="49" t="n">
        <v>485</v>
      </c>
      <c r="C49" s="39" t="n">
        <f aca="false">B49*1.27</f>
        <v>615.95</v>
      </c>
      <c r="D49" s="50"/>
      <c r="E49" s="51" t="s">
        <v>57</v>
      </c>
      <c r="F49" s="52" t="s">
        <v>207</v>
      </c>
      <c r="G49" s="100" t="n">
        <v>10</v>
      </c>
      <c r="H49" s="54" t="n">
        <v>5999884686736</v>
      </c>
      <c r="I49" s="55" t="n">
        <v>24</v>
      </c>
      <c r="J49" s="49" t="n">
        <f aca="false">B49*D49</f>
        <v>0</v>
      </c>
      <c r="K49" s="49" t="n">
        <f aca="false">C49*D49</f>
        <v>0</v>
      </c>
    </row>
    <row r="50" s="94" customFormat="true" ht="24.9" hidden="false" customHeight="true" outlineLevel="0" collapsed="false">
      <c r="A50" s="48" t="s">
        <v>250</v>
      </c>
      <c r="B50" s="49" t="n">
        <v>485</v>
      </c>
      <c r="C50" s="39" t="n">
        <f aca="false">B50*1.27</f>
        <v>615.95</v>
      </c>
      <c r="D50" s="50"/>
      <c r="E50" s="51" t="s">
        <v>57</v>
      </c>
      <c r="F50" s="52" t="s">
        <v>207</v>
      </c>
      <c r="G50" s="100" t="n">
        <v>10</v>
      </c>
      <c r="H50" s="54" t="n">
        <v>5999884686736</v>
      </c>
      <c r="I50" s="55" t="n">
        <v>24</v>
      </c>
      <c r="J50" s="49" t="n">
        <f aca="false">B50*D50</f>
        <v>0</v>
      </c>
      <c r="K50" s="49" t="n">
        <f aca="false">C50*D50</f>
        <v>0</v>
      </c>
    </row>
    <row r="51" s="94" customFormat="true" ht="24.9" hidden="false" customHeight="true" outlineLevel="0" collapsed="false">
      <c r="A51" s="48" t="s">
        <v>251</v>
      </c>
      <c r="B51" s="49" t="n">
        <v>485</v>
      </c>
      <c r="C51" s="39" t="n">
        <f aca="false">B51*1.27</f>
        <v>615.95</v>
      </c>
      <c r="D51" s="50"/>
      <c r="E51" s="51" t="s">
        <v>57</v>
      </c>
      <c r="F51" s="52" t="s">
        <v>207</v>
      </c>
      <c r="G51" s="100" t="n">
        <v>10</v>
      </c>
      <c r="H51" s="54" t="n">
        <v>5999884686736</v>
      </c>
      <c r="I51" s="55" t="n">
        <v>24</v>
      </c>
      <c r="J51" s="49" t="n">
        <f aca="false">B51*D51</f>
        <v>0</v>
      </c>
      <c r="K51" s="49" t="n">
        <f aca="false">C51*D51</f>
        <v>0</v>
      </c>
    </row>
    <row r="52" customFormat="false" ht="21" hidden="false" customHeight="true" outlineLevel="0" collapsed="false">
      <c r="A52" s="87"/>
      <c r="K52" s="113" t="n">
        <f aca="false">SUM(K7:K51)</f>
        <v>0</v>
      </c>
    </row>
  </sheetData>
  <autoFilter ref="A5:K52"/>
  <mergeCells count="2">
    <mergeCell ref="A1:K4"/>
    <mergeCell ref="B6:K6"/>
  </mergeCells>
  <hyperlinks>
    <hyperlink ref="A6" r:id="rId2" display="BIO TÖNKÖLY TÉSZTÁK"/>
    <hyperlink ref="A35" r:id="rId3" display="BIO ALAKOR ŐSBÚZA TÉSZTÁK"/>
    <hyperlink ref="A45" r:id="rId4" display="BIO ŐSI GABONA PRÉMIUM TÉSZTÁK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56.55"/>
    <col collapsed="false" customWidth="true" hidden="false" outlineLevel="0" max="2" min="2" style="0" width="9.56"/>
    <col collapsed="false" customWidth="true" hidden="false" outlineLevel="0" max="3" min="3" style="0" width="8.67"/>
    <col collapsed="false" customWidth="true" hidden="false" outlineLevel="0" max="4" min="4" style="0" width="11.33"/>
    <col collapsed="false" customWidth="true" hidden="false" outlineLevel="0" max="5" min="5" style="0" width="8.67"/>
    <col collapsed="false" customWidth="true" hidden="false" outlineLevel="0" max="6" min="6" style="0" width="40.44"/>
    <col collapsed="false" customWidth="true" hidden="false" outlineLevel="0" max="7" min="7" style="0" width="8.67"/>
    <col collapsed="false" customWidth="true" hidden="false" outlineLevel="0" max="8" min="8" style="0" width="16.11"/>
    <col collapsed="false" customWidth="true" hidden="false" outlineLevel="0" max="9" min="9" style="0" width="8.67"/>
    <col collapsed="false" customWidth="true" hidden="false" outlineLevel="0" max="10" min="10" style="0" width="9.33"/>
    <col collapsed="false" customWidth="true" hidden="false" outlineLevel="0" max="11" min="11" style="0" width="9.89"/>
    <col collapsed="false" customWidth="true" hidden="false" outlineLevel="0" max="1025" min="12" style="0" width="8.67"/>
  </cols>
  <sheetData>
    <row r="1" customFormat="false" ht="14.4" hidden="false" customHeight="false" outlineLevel="0" collapsed="false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4.4" hidden="false" customHeight="false" outlineLevel="0" collapsed="false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customFormat="false" ht="14.4" hidden="false" customHeight="false" outlineLevel="0" collapsed="false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customFormat="false" ht="99" hidden="false" customHeight="true" outlineLevel="0" collapsed="false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customFormat="false" ht="42" hidden="false" customHeight="true" outlineLevel="0" collapsed="false">
      <c r="A5" s="75" t="s">
        <v>44</v>
      </c>
      <c r="B5" s="76" t="s">
        <v>45</v>
      </c>
      <c r="C5" s="77" t="s">
        <v>46</v>
      </c>
      <c r="D5" s="78" t="s">
        <v>47</v>
      </c>
      <c r="E5" s="79" t="s">
        <v>48</v>
      </c>
      <c r="F5" s="75" t="s">
        <v>49</v>
      </c>
      <c r="G5" s="75" t="s">
        <v>50</v>
      </c>
      <c r="H5" s="75" t="s">
        <v>51</v>
      </c>
      <c r="I5" s="76" t="s">
        <v>52</v>
      </c>
      <c r="J5" s="75" t="s">
        <v>53</v>
      </c>
      <c r="K5" s="75" t="s">
        <v>54</v>
      </c>
    </row>
    <row r="6" customFormat="false" ht="24.9" hidden="false" customHeight="true" outlineLevel="0" collapsed="false">
      <c r="A6" s="35" t="s">
        <v>252</v>
      </c>
      <c r="B6" s="96"/>
      <c r="C6" s="96"/>
      <c r="D6" s="96"/>
      <c r="E6" s="96"/>
      <c r="F6" s="96"/>
      <c r="G6" s="96"/>
      <c r="H6" s="96"/>
      <c r="I6" s="96"/>
      <c r="J6" s="96"/>
      <c r="K6" s="96"/>
    </row>
    <row r="7" customFormat="false" ht="24.9" hidden="false" customHeight="true" outlineLevel="0" collapsed="false">
      <c r="A7" s="48" t="s">
        <v>253</v>
      </c>
      <c r="B7" s="49" t="n">
        <v>525</v>
      </c>
      <c r="C7" s="39" t="n">
        <f aca="false">B7*1.18</f>
        <v>619.5</v>
      </c>
      <c r="D7" s="50"/>
      <c r="E7" s="51" t="s">
        <v>57</v>
      </c>
      <c r="F7" s="52" t="s">
        <v>254</v>
      </c>
      <c r="G7" s="53" t="n">
        <v>15</v>
      </c>
      <c r="H7" s="54" t="n">
        <v>5902578007724</v>
      </c>
      <c r="I7" s="55" t="n">
        <v>12</v>
      </c>
      <c r="J7" s="49" t="n">
        <f aca="false">B7*D7</f>
        <v>0</v>
      </c>
      <c r="K7" s="49" t="n">
        <f aca="false">C7*D7</f>
        <v>0</v>
      </c>
    </row>
    <row r="8" s="87" customFormat="true" ht="38.4" hidden="false" customHeight="false" outlineLevel="0" collapsed="false">
      <c r="A8" s="70" t="s">
        <v>255</v>
      </c>
      <c r="B8" s="49" t="n">
        <v>685</v>
      </c>
      <c r="C8" s="39" t="n">
        <f aca="false">B8*1.18</f>
        <v>808.3</v>
      </c>
      <c r="D8" s="50"/>
      <c r="E8" s="51" t="s">
        <v>57</v>
      </c>
      <c r="F8" s="52" t="s">
        <v>254</v>
      </c>
      <c r="G8" s="53" t="n">
        <v>10</v>
      </c>
      <c r="H8" s="54" t="n">
        <v>5999882425917</v>
      </c>
      <c r="I8" s="55" t="n">
        <v>12</v>
      </c>
      <c r="J8" s="49" t="n">
        <f aca="false">B8*D8</f>
        <v>0</v>
      </c>
      <c r="K8" s="49" t="n">
        <f aca="false">C8*D8</f>
        <v>0</v>
      </c>
    </row>
    <row r="9" s="87" customFormat="true" ht="38.4" hidden="false" customHeight="false" outlineLevel="0" collapsed="false">
      <c r="A9" s="48" t="s">
        <v>256</v>
      </c>
      <c r="B9" s="49" t="n">
        <v>685</v>
      </c>
      <c r="C9" s="39" t="n">
        <f aca="false">B9*1.18</f>
        <v>808.3</v>
      </c>
      <c r="D9" s="50"/>
      <c r="E9" s="51" t="s">
        <v>57</v>
      </c>
      <c r="F9" s="52" t="s">
        <v>254</v>
      </c>
      <c r="G9" s="53" t="n">
        <v>10</v>
      </c>
      <c r="H9" s="54" t="n">
        <v>5999882425917</v>
      </c>
      <c r="I9" s="55" t="n">
        <v>12</v>
      </c>
      <c r="J9" s="49" t="n">
        <f aca="false">B9*D9</f>
        <v>0</v>
      </c>
      <c r="K9" s="49" t="n">
        <f aca="false">C9*D9</f>
        <v>0</v>
      </c>
    </row>
    <row r="10" s="87" customFormat="true" ht="24.9" hidden="false" customHeight="true" outlineLevel="0" collapsed="false">
      <c r="A10" s="48" t="s">
        <v>257</v>
      </c>
      <c r="B10" s="49" t="n">
        <v>755</v>
      </c>
      <c r="C10" s="39" t="n">
        <f aca="false">B10*1.18</f>
        <v>890.9</v>
      </c>
      <c r="D10" s="50"/>
      <c r="E10" s="51" t="s">
        <v>57</v>
      </c>
      <c r="F10" s="52" t="s">
        <v>258</v>
      </c>
      <c r="G10" s="53" t="n">
        <v>8</v>
      </c>
      <c r="H10" s="54" t="n">
        <v>5999884686422</v>
      </c>
      <c r="I10" s="55" t="n">
        <v>12</v>
      </c>
      <c r="J10" s="49" t="n">
        <f aca="false">B10*D10</f>
        <v>0</v>
      </c>
      <c r="K10" s="49" t="n">
        <f aca="false">C10*D10</f>
        <v>0</v>
      </c>
    </row>
    <row r="11" s="87" customFormat="true" ht="24.9" hidden="false" customHeight="true" outlineLevel="0" collapsed="false">
      <c r="A11" s="73" t="s">
        <v>259</v>
      </c>
      <c r="B11" s="49" t="n">
        <v>520</v>
      </c>
      <c r="C11" s="39" t="n">
        <f aca="false">B11*1.18</f>
        <v>613.6</v>
      </c>
      <c r="D11" s="50"/>
      <c r="E11" s="51" t="s">
        <v>57</v>
      </c>
      <c r="F11" s="52" t="s">
        <v>254</v>
      </c>
      <c r="G11" s="53" t="n">
        <v>14</v>
      </c>
      <c r="H11" s="54" t="n">
        <v>5999882425795</v>
      </c>
      <c r="I11" s="55" t="n">
        <v>12</v>
      </c>
      <c r="J11" s="49" t="n">
        <f aca="false">B11*D11</f>
        <v>0</v>
      </c>
      <c r="K11" s="49" t="n">
        <f aca="false">C11*D11</f>
        <v>0</v>
      </c>
    </row>
    <row r="12" s="87" customFormat="true" ht="24.9" hidden="false" customHeight="true" outlineLevel="0" collapsed="false">
      <c r="A12" s="48" t="s">
        <v>260</v>
      </c>
      <c r="B12" s="49" t="n">
        <v>810</v>
      </c>
      <c r="C12" s="39" t="n">
        <f aca="false">B12*1.18</f>
        <v>955.8</v>
      </c>
      <c r="D12" s="50"/>
      <c r="E12" s="51" t="s">
        <v>57</v>
      </c>
      <c r="F12" s="52" t="s">
        <v>258</v>
      </c>
      <c r="G12" s="53" t="n">
        <v>8</v>
      </c>
      <c r="H12" s="54" t="n">
        <v>5999882425740</v>
      </c>
      <c r="I12" s="55" t="n">
        <v>12</v>
      </c>
      <c r="J12" s="49" t="n">
        <f aca="false">B12*D12</f>
        <v>0</v>
      </c>
      <c r="K12" s="49" t="n">
        <f aca="false">C12*D12</f>
        <v>0</v>
      </c>
    </row>
    <row r="13" s="87" customFormat="true" ht="24.9" hidden="false" customHeight="true" outlineLevel="0" collapsed="false">
      <c r="A13" s="48" t="s">
        <v>261</v>
      </c>
      <c r="B13" s="49" t="n">
        <v>540</v>
      </c>
      <c r="C13" s="39" t="n">
        <f aca="false">B13*1.18</f>
        <v>637.2</v>
      </c>
      <c r="D13" s="50"/>
      <c r="E13" s="51" t="s">
        <v>57</v>
      </c>
      <c r="F13" s="52" t="s">
        <v>262</v>
      </c>
      <c r="G13" s="53" t="n">
        <v>12</v>
      </c>
      <c r="H13" s="54" t="n">
        <v>5999882425849</v>
      </c>
      <c r="I13" s="55" t="n">
        <v>12</v>
      </c>
      <c r="J13" s="49" t="n">
        <f aca="false">B13*D13</f>
        <v>0</v>
      </c>
      <c r="K13" s="49" t="n">
        <f aca="false">C13*D13</f>
        <v>0</v>
      </c>
    </row>
    <row r="14" s="87" customFormat="true" ht="24.9" hidden="false" customHeight="true" outlineLevel="0" collapsed="false">
      <c r="A14" s="48" t="s">
        <v>263</v>
      </c>
      <c r="B14" s="49" t="n">
        <v>615</v>
      </c>
      <c r="C14" s="39" t="n">
        <f aca="false">B14*1.18</f>
        <v>725.7</v>
      </c>
      <c r="D14" s="50"/>
      <c r="E14" s="51" t="s">
        <v>57</v>
      </c>
      <c r="F14" s="52" t="s">
        <v>262</v>
      </c>
      <c r="G14" s="53" t="n">
        <v>12</v>
      </c>
      <c r="H14" s="54" t="n">
        <v>5999882425825</v>
      </c>
      <c r="I14" s="55" t="n">
        <v>12</v>
      </c>
      <c r="J14" s="49" t="n">
        <f aca="false">B14*D14</f>
        <v>0</v>
      </c>
      <c r="K14" s="49" t="n">
        <f aca="false">C14*D14</f>
        <v>0</v>
      </c>
    </row>
    <row r="15" s="87" customFormat="true" ht="24.9" hidden="false" customHeight="true" outlineLevel="0" collapsed="false">
      <c r="A15" s="48" t="s">
        <v>264</v>
      </c>
      <c r="B15" s="49" t="n">
        <v>300</v>
      </c>
      <c r="C15" s="39" t="n">
        <f aca="false">B15*1.27</f>
        <v>381</v>
      </c>
      <c r="D15" s="50"/>
      <c r="E15" s="51" t="s">
        <v>57</v>
      </c>
      <c r="F15" s="52" t="s">
        <v>160</v>
      </c>
      <c r="G15" s="53" t="n">
        <v>20</v>
      </c>
      <c r="H15" s="54" t="n">
        <v>5999882425771</v>
      </c>
      <c r="I15" s="55" t="n">
        <v>12</v>
      </c>
      <c r="J15" s="49" t="n">
        <f aca="false">B15*D15</f>
        <v>0</v>
      </c>
      <c r="K15" s="49" t="n">
        <f aca="false">C15*D15</f>
        <v>0</v>
      </c>
    </row>
    <row r="16" s="87" customFormat="true" ht="24.9" hidden="false" customHeight="true" outlineLevel="0" collapsed="false">
      <c r="A16" s="48" t="s">
        <v>265</v>
      </c>
      <c r="B16" s="49" t="n">
        <v>360</v>
      </c>
      <c r="C16" s="39" t="n">
        <f aca="false">B16*1.27</f>
        <v>457.2</v>
      </c>
      <c r="D16" s="50"/>
      <c r="E16" s="51" t="s">
        <v>57</v>
      </c>
      <c r="F16" s="52" t="s">
        <v>160</v>
      </c>
      <c r="G16" s="53" t="n">
        <v>20</v>
      </c>
      <c r="H16" s="54" t="n">
        <v>5999884686170</v>
      </c>
      <c r="I16" s="55" t="n">
        <v>12</v>
      </c>
      <c r="J16" s="49" t="n">
        <f aca="false">B16*D16</f>
        <v>0</v>
      </c>
      <c r="K16" s="49" t="n">
        <f aca="false">C16*D16</f>
        <v>0</v>
      </c>
    </row>
    <row r="17" s="87" customFormat="true" ht="24.9" hidden="false" customHeight="true" outlineLevel="0" collapsed="false">
      <c r="A17" s="48" t="s">
        <v>266</v>
      </c>
      <c r="B17" s="49" t="n">
        <v>195</v>
      </c>
      <c r="C17" s="39" t="n">
        <f aca="false">B17*1.27</f>
        <v>247.65</v>
      </c>
      <c r="D17" s="50"/>
      <c r="E17" s="51" t="s">
        <v>57</v>
      </c>
      <c r="F17" s="52" t="s">
        <v>160</v>
      </c>
      <c r="G17" s="53" t="n">
        <v>20</v>
      </c>
      <c r="H17" s="54" t="s">
        <v>119</v>
      </c>
      <c r="I17" s="55" t="n">
        <v>9</v>
      </c>
      <c r="J17" s="49" t="n">
        <f aca="false">B17*D17</f>
        <v>0</v>
      </c>
      <c r="K17" s="49" t="n">
        <f aca="false">C17*D17</f>
        <v>0</v>
      </c>
    </row>
    <row r="18" s="87" customFormat="true" ht="24.9" hidden="false" customHeight="true" outlineLevel="0" collapsed="false">
      <c r="A18" s="48" t="s">
        <v>267</v>
      </c>
      <c r="B18" s="49" t="n">
        <v>720</v>
      </c>
      <c r="C18" s="39" t="n">
        <f aca="false">B18*1.27</f>
        <v>914.4</v>
      </c>
      <c r="D18" s="50"/>
      <c r="E18" s="51" t="s">
        <v>57</v>
      </c>
      <c r="F18" s="52" t="s">
        <v>160</v>
      </c>
      <c r="G18" s="53" t="n">
        <v>12</v>
      </c>
      <c r="H18" s="54" t="n">
        <v>5999882425764</v>
      </c>
      <c r="I18" s="55" t="n">
        <v>12</v>
      </c>
      <c r="J18" s="49" t="n">
        <f aca="false">B18*D18</f>
        <v>0</v>
      </c>
      <c r="K18" s="49" t="n">
        <f aca="false">C18*D18</f>
        <v>0</v>
      </c>
    </row>
    <row r="19" s="87" customFormat="true" ht="24.9" hidden="false" customHeight="true" outlineLevel="0" collapsed="false">
      <c r="A19" s="48" t="s">
        <v>268</v>
      </c>
      <c r="B19" s="49" t="n">
        <v>720</v>
      </c>
      <c r="C19" s="39" t="n">
        <f aca="false">B19*1.27</f>
        <v>914.4</v>
      </c>
      <c r="D19" s="50"/>
      <c r="E19" s="51" t="s">
        <v>57</v>
      </c>
      <c r="F19" s="52" t="s">
        <v>160</v>
      </c>
      <c r="G19" s="53" t="n">
        <v>12</v>
      </c>
      <c r="H19" s="54" t="n">
        <v>5999882425986</v>
      </c>
      <c r="I19" s="55" t="n">
        <v>12</v>
      </c>
      <c r="J19" s="49" t="n">
        <f aca="false">B19*D19</f>
        <v>0</v>
      </c>
      <c r="K19" s="49" t="n">
        <f aca="false">C19*D19</f>
        <v>0</v>
      </c>
    </row>
    <row r="20" s="87" customFormat="true" ht="24.9" hidden="false" customHeight="true" outlineLevel="0" collapsed="false">
      <c r="A20" s="48" t="s">
        <v>269</v>
      </c>
      <c r="B20" s="49" t="n">
        <v>525</v>
      </c>
      <c r="C20" s="39" t="n">
        <f aca="false">B20*1.27</f>
        <v>666.75</v>
      </c>
      <c r="D20" s="50"/>
      <c r="E20" s="51" t="s">
        <v>57</v>
      </c>
      <c r="F20" s="52" t="s">
        <v>160</v>
      </c>
      <c r="G20" s="53" t="n">
        <v>10</v>
      </c>
      <c r="H20" s="54" t="n">
        <v>5999884686415</v>
      </c>
      <c r="I20" s="55" t="n">
        <v>12</v>
      </c>
      <c r="J20" s="49" t="n">
        <f aca="false">B20*D20</f>
        <v>0</v>
      </c>
      <c r="K20" s="49" t="n">
        <f aca="false">C20*D20</f>
        <v>0</v>
      </c>
    </row>
    <row r="21" s="87" customFormat="true" ht="24.9" hidden="false" customHeight="true" outlineLevel="0" collapsed="false">
      <c r="A21" s="48" t="s">
        <v>270</v>
      </c>
      <c r="B21" s="49" t="n">
        <v>640</v>
      </c>
      <c r="C21" s="39" t="n">
        <f aca="false">B21*1.27</f>
        <v>812.8</v>
      </c>
      <c r="D21" s="50"/>
      <c r="E21" s="51" t="s">
        <v>57</v>
      </c>
      <c r="F21" s="52" t="s">
        <v>160</v>
      </c>
      <c r="G21" s="53" t="n">
        <v>12</v>
      </c>
      <c r="H21" s="54" t="n">
        <v>5999882425412</v>
      </c>
      <c r="I21" s="55" t="n">
        <v>12</v>
      </c>
      <c r="J21" s="49" t="n">
        <f aca="false">B21*D21</f>
        <v>0</v>
      </c>
      <c r="K21" s="49" t="n">
        <f aca="false">C21*D21</f>
        <v>0</v>
      </c>
    </row>
    <row r="22" s="87" customFormat="true" ht="24.9" hidden="false" customHeight="true" outlineLevel="0" collapsed="false">
      <c r="A22" s="48" t="s">
        <v>271</v>
      </c>
      <c r="B22" s="49" t="n">
        <v>210</v>
      </c>
      <c r="C22" s="39" t="n">
        <f aca="false">B22*1.18</f>
        <v>247.8</v>
      </c>
      <c r="D22" s="50"/>
      <c r="E22" s="51" t="s">
        <v>57</v>
      </c>
      <c r="F22" s="52" t="s">
        <v>160</v>
      </c>
      <c r="G22" s="53" t="n">
        <v>15</v>
      </c>
      <c r="H22" s="54" t="n">
        <v>5999884686637</v>
      </c>
      <c r="I22" s="55" t="n">
        <v>12</v>
      </c>
      <c r="J22" s="49" t="n">
        <f aca="false">B22*D22</f>
        <v>0</v>
      </c>
      <c r="K22" s="49" t="n">
        <f aca="false">C22*D22</f>
        <v>0</v>
      </c>
    </row>
    <row r="23" s="87" customFormat="true" ht="24.9" hidden="false" customHeight="true" outlineLevel="0" collapsed="false">
      <c r="A23" s="35" t="s">
        <v>272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</row>
    <row r="24" s="87" customFormat="true" ht="24.9" hidden="false" customHeight="true" outlineLevel="0" collapsed="false">
      <c r="A24" s="48" t="s">
        <v>273</v>
      </c>
      <c r="B24" s="49" t="n">
        <v>1080</v>
      </c>
      <c r="C24" s="39" t="n">
        <f aca="false">B24*1.18</f>
        <v>1274.4</v>
      </c>
      <c r="D24" s="50"/>
      <c r="E24" s="51" t="s">
        <v>57</v>
      </c>
      <c r="F24" s="52" t="s">
        <v>274</v>
      </c>
      <c r="G24" s="53" t="n">
        <v>12</v>
      </c>
      <c r="H24" s="54" t="n">
        <v>5999882425962</v>
      </c>
      <c r="I24" s="55" t="n">
        <v>12</v>
      </c>
      <c r="J24" s="49" t="n">
        <f aca="false">B24*D24</f>
        <v>0</v>
      </c>
      <c r="K24" s="49" t="n">
        <f aca="false">C24*D24</f>
        <v>0</v>
      </c>
    </row>
    <row r="25" s="87" customFormat="true" ht="24.9" hidden="false" customHeight="true" outlineLevel="0" collapsed="false">
      <c r="A25" s="48" t="s">
        <v>275</v>
      </c>
      <c r="B25" s="49" t="n">
        <v>825</v>
      </c>
      <c r="C25" s="39" t="n">
        <f aca="false">B25*1.18</f>
        <v>973.5</v>
      </c>
      <c r="D25" s="50"/>
      <c r="E25" s="51" t="s">
        <v>57</v>
      </c>
      <c r="F25" s="52" t="s">
        <v>254</v>
      </c>
      <c r="G25" s="53" t="n">
        <v>12</v>
      </c>
      <c r="H25" s="54" t="n">
        <v>5902578004686</v>
      </c>
      <c r="I25" s="55" t="n">
        <v>12</v>
      </c>
      <c r="J25" s="49" t="n">
        <f aca="false">B25*D25</f>
        <v>0</v>
      </c>
      <c r="K25" s="49" t="n">
        <f aca="false">C25*D25</f>
        <v>0</v>
      </c>
    </row>
    <row r="26" s="87" customFormat="true" ht="24.9" hidden="false" customHeight="true" outlineLevel="0" collapsed="false">
      <c r="A26" s="48" t="s">
        <v>276</v>
      </c>
      <c r="B26" s="49" t="n">
        <v>880</v>
      </c>
      <c r="C26" s="39" t="n">
        <f aca="false">B26*1.18</f>
        <v>1038.4</v>
      </c>
      <c r="D26" s="50"/>
      <c r="E26" s="51" t="s">
        <v>57</v>
      </c>
      <c r="F26" s="52" t="s">
        <v>254</v>
      </c>
      <c r="G26" s="53" t="n">
        <v>12</v>
      </c>
      <c r="H26" s="54" t="n">
        <v>5999884686538</v>
      </c>
      <c r="I26" s="55" t="n">
        <v>12</v>
      </c>
      <c r="J26" s="49" t="n">
        <f aca="false">B26*D26</f>
        <v>0</v>
      </c>
      <c r="K26" s="49" t="n">
        <f aca="false">C26*D26</f>
        <v>0</v>
      </c>
    </row>
    <row r="27" s="87" customFormat="true" ht="24.9" hidden="false" customHeight="true" outlineLevel="0" collapsed="false">
      <c r="A27" s="48" t="s">
        <v>277</v>
      </c>
      <c r="B27" s="49" t="n">
        <v>1280</v>
      </c>
      <c r="C27" s="39" t="n">
        <f aca="false">B27*1.18</f>
        <v>1510.4</v>
      </c>
      <c r="D27" s="50"/>
      <c r="E27" s="51" t="s">
        <v>57</v>
      </c>
      <c r="F27" s="52" t="s">
        <v>254</v>
      </c>
      <c r="G27" s="53" t="n">
        <v>10</v>
      </c>
      <c r="H27" s="54" t="n">
        <v>5999884686736</v>
      </c>
      <c r="I27" s="55" t="n">
        <v>12</v>
      </c>
      <c r="J27" s="49" t="n">
        <f aca="false">B27*D27</f>
        <v>0</v>
      </c>
      <c r="K27" s="49" t="n">
        <f aca="false">C27*D27</f>
        <v>0</v>
      </c>
    </row>
    <row r="28" s="87" customFormat="true" ht="24.9" hidden="false" customHeight="true" outlineLevel="0" collapsed="false">
      <c r="A28" s="48" t="s">
        <v>278</v>
      </c>
      <c r="B28" s="49" t="n">
        <v>845</v>
      </c>
      <c r="C28" s="39" t="n">
        <f aca="false">B28*1.18</f>
        <v>997.1</v>
      </c>
      <c r="D28" s="50"/>
      <c r="E28" s="51" t="s">
        <v>57</v>
      </c>
      <c r="F28" s="52" t="s">
        <v>254</v>
      </c>
      <c r="G28" s="53" t="n">
        <v>10</v>
      </c>
      <c r="H28" s="54" t="n">
        <v>5999882425689</v>
      </c>
      <c r="I28" s="55" t="n">
        <v>12</v>
      </c>
      <c r="J28" s="49" t="n">
        <f aca="false">B28*D28</f>
        <v>0</v>
      </c>
      <c r="K28" s="49" t="n">
        <f aca="false">C28*D28</f>
        <v>0</v>
      </c>
    </row>
    <row r="29" s="87" customFormat="true" ht="24.9" hidden="false" customHeight="true" outlineLevel="0" collapsed="false">
      <c r="A29" s="48" t="s">
        <v>279</v>
      </c>
      <c r="B29" s="49" t="n">
        <v>975</v>
      </c>
      <c r="C29" s="39" t="n">
        <f aca="false">B29*1.18</f>
        <v>1150.5</v>
      </c>
      <c r="D29" s="50"/>
      <c r="E29" s="51" t="s">
        <v>57</v>
      </c>
      <c r="F29" s="52" t="s">
        <v>254</v>
      </c>
      <c r="G29" s="53" t="n">
        <v>8</v>
      </c>
      <c r="H29" s="54" t="n">
        <v>5999884686439</v>
      </c>
      <c r="I29" s="55" t="n">
        <v>12</v>
      </c>
      <c r="J29" s="49" t="n">
        <f aca="false">B29*D29</f>
        <v>0</v>
      </c>
      <c r="K29" s="49" t="n">
        <f aca="false">C29*D29</f>
        <v>0</v>
      </c>
    </row>
    <row r="30" s="87" customFormat="true" ht="24.9" hidden="false" customHeight="true" outlineLevel="0" collapsed="false">
      <c r="A30" s="48" t="s">
        <v>280</v>
      </c>
      <c r="B30" s="49" t="n">
        <v>915</v>
      </c>
      <c r="C30" s="39" t="n">
        <f aca="false">B30*1.18</f>
        <v>1079.7</v>
      </c>
      <c r="D30" s="50"/>
      <c r="E30" s="51" t="s">
        <v>57</v>
      </c>
      <c r="F30" s="52" t="s">
        <v>254</v>
      </c>
      <c r="G30" s="53" t="n">
        <v>10</v>
      </c>
      <c r="H30" s="54" t="n">
        <v>5999882425672</v>
      </c>
      <c r="I30" s="55" t="n">
        <v>12</v>
      </c>
      <c r="J30" s="49" t="n">
        <f aca="false">B30*D30</f>
        <v>0</v>
      </c>
      <c r="K30" s="49" t="n">
        <f aca="false">C30*D30</f>
        <v>0</v>
      </c>
    </row>
    <row r="31" s="87" customFormat="true" ht="24.9" hidden="false" customHeight="true" outlineLevel="0" collapsed="false">
      <c r="A31" s="48" t="s">
        <v>281</v>
      </c>
      <c r="B31" s="49" t="n">
        <v>1045</v>
      </c>
      <c r="C31" s="39" t="n">
        <f aca="false">B31*1.18</f>
        <v>1233.1</v>
      </c>
      <c r="D31" s="50"/>
      <c r="E31" s="51" t="s">
        <v>57</v>
      </c>
      <c r="F31" s="52" t="s">
        <v>262</v>
      </c>
      <c r="G31" s="53" t="n">
        <v>10</v>
      </c>
      <c r="H31" s="54" t="n">
        <v>5999882425757</v>
      </c>
      <c r="I31" s="55" t="n">
        <v>12</v>
      </c>
      <c r="J31" s="49" t="n">
        <f aca="false">B31*D31</f>
        <v>0</v>
      </c>
      <c r="K31" s="49" t="n">
        <f aca="false">C31*D31</f>
        <v>0</v>
      </c>
    </row>
    <row r="32" s="87" customFormat="true" ht="24.9" hidden="false" customHeight="true" outlineLevel="0" collapsed="false">
      <c r="A32" s="48" t="s">
        <v>282</v>
      </c>
      <c r="B32" s="49" t="n">
        <v>985</v>
      </c>
      <c r="C32" s="39" t="n">
        <f aca="false">B32*1.18</f>
        <v>1162.3</v>
      </c>
      <c r="D32" s="50"/>
      <c r="E32" s="51" t="s">
        <v>57</v>
      </c>
      <c r="F32" s="52" t="s">
        <v>262</v>
      </c>
      <c r="G32" s="53" t="n">
        <v>10</v>
      </c>
      <c r="H32" s="54" t="n">
        <v>5999884686446</v>
      </c>
      <c r="I32" s="55" t="n">
        <v>12</v>
      </c>
      <c r="J32" s="49" t="n">
        <f aca="false">B32*D32</f>
        <v>0</v>
      </c>
      <c r="K32" s="49" t="n">
        <f aca="false">C32*D32</f>
        <v>0</v>
      </c>
    </row>
    <row r="33" s="87" customFormat="true" ht="24.9" hidden="false" customHeight="true" outlineLevel="0" collapsed="false">
      <c r="A33" s="114" t="s">
        <v>283</v>
      </c>
      <c r="B33" s="49" t="n">
        <v>730</v>
      </c>
      <c r="C33" s="39" t="n">
        <f aca="false">B33*1.18</f>
        <v>861.4</v>
      </c>
      <c r="D33" s="50"/>
      <c r="E33" s="51" t="s">
        <v>57</v>
      </c>
      <c r="F33" s="52" t="s">
        <v>262</v>
      </c>
      <c r="G33" s="53" t="n">
        <v>12</v>
      </c>
      <c r="H33" s="54" t="n">
        <v>5902578002743</v>
      </c>
      <c r="I33" s="55" t="n">
        <v>12</v>
      </c>
      <c r="J33" s="49" t="n">
        <f aca="false">B33*D33</f>
        <v>0</v>
      </c>
      <c r="K33" s="49" t="n">
        <f aca="false">C33*D33</f>
        <v>0</v>
      </c>
    </row>
    <row r="34" s="87" customFormat="true" ht="24.9" hidden="false" customHeight="true" outlineLevel="0" collapsed="false">
      <c r="A34" s="48" t="s">
        <v>284</v>
      </c>
      <c r="B34" s="49" t="n">
        <v>995</v>
      </c>
      <c r="C34" s="39" t="n">
        <f aca="false">B34*1.18</f>
        <v>1174.1</v>
      </c>
      <c r="D34" s="50"/>
      <c r="E34" s="51" t="s">
        <v>57</v>
      </c>
      <c r="F34" s="52" t="s">
        <v>254</v>
      </c>
      <c r="G34" s="53" t="n">
        <v>10</v>
      </c>
      <c r="H34" s="54" t="n">
        <v>5999884686521</v>
      </c>
      <c r="I34" s="55" t="n">
        <v>12</v>
      </c>
      <c r="J34" s="49" t="n">
        <f aca="false">B34*D34</f>
        <v>0</v>
      </c>
      <c r="K34" s="49" t="n">
        <f aca="false">C34*D34</f>
        <v>0</v>
      </c>
    </row>
    <row r="35" s="87" customFormat="true" ht="24.9" hidden="false" customHeight="true" outlineLevel="0" collapsed="false">
      <c r="A35" s="70" t="s">
        <v>285</v>
      </c>
      <c r="B35" s="49" t="n">
        <v>995</v>
      </c>
      <c r="C35" s="39" t="n">
        <f aca="false">B35*1.18</f>
        <v>1174.1</v>
      </c>
      <c r="D35" s="50"/>
      <c r="E35" s="51" t="s">
        <v>57</v>
      </c>
      <c r="F35" s="52" t="s">
        <v>254</v>
      </c>
      <c r="G35" s="53" t="n">
        <v>10</v>
      </c>
      <c r="H35" s="54" t="n">
        <v>5999884686514</v>
      </c>
      <c r="I35" s="55" t="n">
        <v>12</v>
      </c>
      <c r="J35" s="49" t="n">
        <f aca="false">B35*D35</f>
        <v>0</v>
      </c>
      <c r="K35" s="49" t="n">
        <f aca="false">C35*D35</f>
        <v>0</v>
      </c>
    </row>
    <row r="36" s="87" customFormat="true" ht="24.9" hidden="false" customHeight="true" outlineLevel="0" collapsed="false">
      <c r="A36" s="48" t="s">
        <v>286</v>
      </c>
      <c r="B36" s="49" t="n">
        <v>695</v>
      </c>
      <c r="C36" s="39" t="n">
        <f aca="false">B36*1.18</f>
        <v>820.1</v>
      </c>
      <c r="D36" s="50"/>
      <c r="E36" s="51" t="s">
        <v>57</v>
      </c>
      <c r="F36" s="52" t="s">
        <v>254</v>
      </c>
      <c r="G36" s="53" t="n">
        <v>12</v>
      </c>
      <c r="H36" s="54" t="n">
        <v>5902578005812</v>
      </c>
      <c r="I36" s="55" t="n">
        <v>12</v>
      </c>
      <c r="J36" s="49" t="n">
        <f aca="false">B36*D36</f>
        <v>0</v>
      </c>
      <c r="K36" s="49" t="n">
        <f aca="false">C36*D36</f>
        <v>0</v>
      </c>
    </row>
    <row r="37" s="87" customFormat="true" ht="24.9" hidden="false" customHeight="true" outlineLevel="0" collapsed="false">
      <c r="A37" s="48" t="s">
        <v>287</v>
      </c>
      <c r="B37" s="49" t="n">
        <v>255</v>
      </c>
      <c r="C37" s="39" t="n">
        <f aca="false">B37*1.18</f>
        <v>300.9</v>
      </c>
      <c r="D37" s="50"/>
      <c r="E37" s="51" t="s">
        <v>57</v>
      </c>
      <c r="F37" s="52" t="s">
        <v>262</v>
      </c>
      <c r="G37" s="53" t="n">
        <v>10</v>
      </c>
      <c r="H37" s="54" t="n">
        <v>5999884686408</v>
      </c>
      <c r="I37" s="55" t="n">
        <v>12</v>
      </c>
      <c r="J37" s="49" t="n">
        <f aca="false">B37*D37</f>
        <v>0</v>
      </c>
      <c r="K37" s="49" t="n">
        <f aca="false">C37*D37</f>
        <v>0</v>
      </c>
    </row>
    <row r="38" customFormat="false" ht="14.4" hidden="false" customHeight="false" outlineLevel="0" collapsed="false">
      <c r="K38" s="115" t="n">
        <f aca="false">SUM(K6:K37)</f>
        <v>0</v>
      </c>
    </row>
  </sheetData>
  <autoFilter ref="A5:K38"/>
  <mergeCells count="3">
    <mergeCell ref="A1:K4"/>
    <mergeCell ref="B6:K6"/>
    <mergeCell ref="B23:K23"/>
  </mergeCells>
  <hyperlinks>
    <hyperlink ref="A6" r:id="rId1" display="NATÚR TERMÉKEK"/>
    <hyperlink ref="A23" r:id="rId2" display="MÜZLI &amp; ÍZESÍTETT GABONAPEHELY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58.67"/>
    <col collapsed="false" customWidth="true" hidden="false" outlineLevel="0" max="3" min="2" style="0" width="9.33"/>
    <col collapsed="false" customWidth="true" hidden="false" outlineLevel="0" max="4" min="4" style="0" width="11.66"/>
    <col collapsed="false" customWidth="true" hidden="false" outlineLevel="0" max="5" min="5" style="0" width="8.67"/>
    <col collapsed="false" customWidth="true" hidden="false" outlineLevel="0" max="6" min="6" style="0" width="40.44"/>
    <col collapsed="false" customWidth="true" hidden="false" outlineLevel="0" max="7" min="7" style="0" width="9.33"/>
    <col collapsed="false" customWidth="true" hidden="false" outlineLevel="0" max="8" min="8" style="0" width="16.33"/>
    <col collapsed="false" customWidth="true" hidden="false" outlineLevel="0" max="11" min="9" style="0" width="9.33"/>
    <col collapsed="false" customWidth="true" hidden="false" outlineLevel="0" max="1025" min="12" style="0" width="8.67"/>
  </cols>
  <sheetData>
    <row r="1" customFormat="false" ht="14.4" hidden="false" customHeight="false" outlineLevel="0" collapsed="false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4.4" hidden="false" customHeight="false" outlineLevel="0" collapsed="false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customFormat="false" ht="14.4" hidden="false" customHeight="false" outlineLevel="0" collapsed="false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customFormat="false" ht="88.5" hidden="false" customHeight="true" outlineLevel="0" collapsed="false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customFormat="false" ht="43.2" hidden="false" customHeight="true" outlineLevel="0" collapsed="false">
      <c r="A5" s="75" t="s">
        <v>44</v>
      </c>
      <c r="B5" s="76" t="s">
        <v>45</v>
      </c>
      <c r="C5" s="77" t="s">
        <v>46</v>
      </c>
      <c r="D5" s="78" t="s">
        <v>47</v>
      </c>
      <c r="E5" s="79" t="s">
        <v>48</v>
      </c>
      <c r="F5" s="116" t="s">
        <v>49</v>
      </c>
      <c r="G5" s="75" t="s">
        <v>50</v>
      </c>
      <c r="H5" s="75" t="s">
        <v>51</v>
      </c>
      <c r="I5" s="76" t="s">
        <v>52</v>
      </c>
      <c r="J5" s="75" t="s">
        <v>53</v>
      </c>
      <c r="K5" s="75" t="s">
        <v>54</v>
      </c>
    </row>
    <row r="6" s="87" customFormat="true" ht="24.9" hidden="false" customHeight="true" outlineLevel="0" collapsed="false">
      <c r="A6" s="35" t="s">
        <v>288</v>
      </c>
      <c r="B6" s="36"/>
      <c r="C6" s="36"/>
      <c r="D6" s="36"/>
      <c r="E6" s="36"/>
      <c r="F6" s="36"/>
      <c r="G6" s="36"/>
      <c r="H6" s="36"/>
      <c r="I6" s="36"/>
      <c r="J6" s="36"/>
      <c r="K6" s="36"/>
    </row>
    <row r="7" customFormat="false" ht="24.9" hidden="false" customHeight="true" outlineLevel="0" collapsed="false">
      <c r="A7" s="48" t="s">
        <v>289</v>
      </c>
      <c r="B7" s="47" t="n">
        <v>930</v>
      </c>
      <c r="C7" s="82" t="n">
        <f aca="false">B7*1.27</f>
        <v>1181.1</v>
      </c>
      <c r="D7" s="50"/>
      <c r="E7" s="83" t="s">
        <v>57</v>
      </c>
      <c r="F7" s="52" t="s">
        <v>290</v>
      </c>
      <c r="G7" s="84" t="n">
        <v>10</v>
      </c>
      <c r="H7" s="85" t="n">
        <v>5999882425108</v>
      </c>
      <c r="I7" s="86" t="n">
        <v>6</v>
      </c>
      <c r="J7" s="47" t="n">
        <f aca="false">B7*D7</f>
        <v>0</v>
      </c>
      <c r="K7" s="47" t="n">
        <f aca="false">C7*D7</f>
        <v>0</v>
      </c>
    </row>
    <row r="8" customFormat="false" ht="24.9" hidden="false" customHeight="true" outlineLevel="0" collapsed="false">
      <c r="A8" s="48" t="s">
        <v>291</v>
      </c>
      <c r="B8" s="47" t="n">
        <v>920</v>
      </c>
      <c r="C8" s="82" t="n">
        <f aca="false">B8*1.27</f>
        <v>1168.4</v>
      </c>
      <c r="D8" s="50"/>
      <c r="E8" s="83" t="s">
        <v>57</v>
      </c>
      <c r="F8" s="52" t="s">
        <v>254</v>
      </c>
      <c r="G8" s="84" t="n">
        <v>10</v>
      </c>
      <c r="H8" s="85" t="n">
        <v>5999882425122</v>
      </c>
      <c r="I8" s="86" t="n">
        <v>6</v>
      </c>
      <c r="J8" s="47" t="n">
        <f aca="false">B8*D8</f>
        <v>0</v>
      </c>
      <c r="K8" s="47" t="n">
        <f aca="false">C8*D8</f>
        <v>0</v>
      </c>
    </row>
    <row r="9" customFormat="false" ht="24.9" hidden="false" customHeight="true" outlineLevel="0" collapsed="false">
      <c r="A9" s="48" t="s">
        <v>292</v>
      </c>
      <c r="B9" s="47" t="n">
        <v>825</v>
      </c>
      <c r="C9" s="82" t="n">
        <f aca="false">B9*1.27</f>
        <v>1047.75</v>
      </c>
      <c r="D9" s="50"/>
      <c r="E9" s="83" t="s">
        <v>57</v>
      </c>
      <c r="F9" s="52" t="s">
        <v>254</v>
      </c>
      <c r="G9" s="84" t="n">
        <v>10</v>
      </c>
      <c r="H9" s="85" t="n">
        <v>5999882425153</v>
      </c>
      <c r="I9" s="86" t="n">
        <v>6</v>
      </c>
      <c r="J9" s="47" t="n">
        <f aca="false">B9*D9</f>
        <v>0</v>
      </c>
      <c r="K9" s="47" t="n">
        <f aca="false">C9*D9</f>
        <v>0</v>
      </c>
    </row>
    <row r="10" customFormat="false" ht="24.9" hidden="false" customHeight="true" outlineLevel="0" collapsed="false">
      <c r="A10" s="48" t="s">
        <v>293</v>
      </c>
      <c r="B10" s="47" t="n">
        <v>825</v>
      </c>
      <c r="C10" s="82" t="n">
        <f aca="false">B10*1.27</f>
        <v>1047.75</v>
      </c>
      <c r="D10" s="50"/>
      <c r="E10" s="83" t="s">
        <v>57</v>
      </c>
      <c r="F10" s="52" t="s">
        <v>254</v>
      </c>
      <c r="G10" s="84" t="n">
        <v>10</v>
      </c>
      <c r="H10" s="85" t="n">
        <v>5999882425191</v>
      </c>
      <c r="I10" s="86" t="n">
        <v>6</v>
      </c>
      <c r="J10" s="47" t="n">
        <f aca="false">B10*D10</f>
        <v>0</v>
      </c>
      <c r="K10" s="47" t="n">
        <f aca="false">C10*D10</f>
        <v>0</v>
      </c>
    </row>
    <row r="11" customFormat="false" ht="24.9" hidden="false" customHeight="true" outlineLevel="0" collapsed="false">
      <c r="A11" s="48" t="s">
        <v>294</v>
      </c>
      <c r="B11" s="47" t="n">
        <v>790</v>
      </c>
      <c r="C11" s="82" t="n">
        <f aca="false">B11*1.27</f>
        <v>1003.3</v>
      </c>
      <c r="D11" s="50"/>
      <c r="E11" s="83" t="s">
        <v>57</v>
      </c>
      <c r="F11" s="52" t="s">
        <v>254</v>
      </c>
      <c r="G11" s="84" t="n">
        <v>10</v>
      </c>
      <c r="H11" s="85" t="n">
        <v>5999882425979</v>
      </c>
      <c r="I11" s="86" t="n">
        <v>6</v>
      </c>
      <c r="J11" s="47" t="n">
        <f aca="false">B11*D11</f>
        <v>0</v>
      </c>
      <c r="K11" s="47" t="n">
        <f aca="false">C11*D11</f>
        <v>0</v>
      </c>
    </row>
    <row r="12" customFormat="false" ht="19.2" hidden="false" customHeight="false" outlineLevel="0" collapsed="false">
      <c r="A12" s="70" t="s">
        <v>295</v>
      </c>
      <c r="B12" s="47" t="n">
        <v>975</v>
      </c>
      <c r="C12" s="82" t="n">
        <f aca="false">B12*1.27</f>
        <v>1238.25</v>
      </c>
      <c r="D12" s="50"/>
      <c r="E12" s="83" t="s">
        <v>57</v>
      </c>
      <c r="F12" s="52" t="s">
        <v>254</v>
      </c>
      <c r="G12" s="84" t="n">
        <v>10</v>
      </c>
      <c r="H12" s="85" t="n">
        <v>5999882425115</v>
      </c>
      <c r="I12" s="86" t="n">
        <v>6</v>
      </c>
      <c r="J12" s="47" t="n">
        <f aca="false">B12*D12</f>
        <v>0</v>
      </c>
      <c r="K12" s="47" t="n">
        <f aca="false">C12*D12</f>
        <v>0</v>
      </c>
    </row>
    <row r="13" customFormat="false" ht="24.9" hidden="false" customHeight="true" outlineLevel="0" collapsed="false">
      <c r="A13" s="48" t="s">
        <v>296</v>
      </c>
      <c r="B13" s="47" t="n">
        <v>920</v>
      </c>
      <c r="C13" s="82" t="n">
        <f aca="false">B13*1.27</f>
        <v>1168.4</v>
      </c>
      <c r="D13" s="50"/>
      <c r="E13" s="83" t="s">
        <v>57</v>
      </c>
      <c r="F13" s="52" t="s">
        <v>254</v>
      </c>
      <c r="G13" s="84" t="n">
        <v>10</v>
      </c>
      <c r="H13" s="85" t="n">
        <v>5999882425498</v>
      </c>
      <c r="I13" s="86" t="n">
        <v>6</v>
      </c>
      <c r="J13" s="47" t="n">
        <f aca="false">B13*D13</f>
        <v>0</v>
      </c>
      <c r="K13" s="47" t="n">
        <f aca="false">C13*D13</f>
        <v>0</v>
      </c>
    </row>
    <row r="14" customFormat="false" ht="24.9" hidden="false" customHeight="true" outlineLevel="0" collapsed="false">
      <c r="A14" s="48" t="s">
        <v>297</v>
      </c>
      <c r="B14" s="47" t="n">
        <v>920</v>
      </c>
      <c r="C14" s="82" t="n">
        <f aca="false">B14*1.27</f>
        <v>1168.4</v>
      </c>
      <c r="D14" s="50"/>
      <c r="E14" s="83" t="s">
        <v>57</v>
      </c>
      <c r="F14" s="52" t="s">
        <v>290</v>
      </c>
      <c r="G14" s="84" t="n">
        <v>10</v>
      </c>
      <c r="H14" s="85" t="n">
        <v>5999882425184</v>
      </c>
      <c r="I14" s="86" t="n">
        <v>6</v>
      </c>
      <c r="J14" s="47" t="n">
        <f aca="false">B14*D14</f>
        <v>0</v>
      </c>
      <c r="K14" s="47" t="n">
        <f aca="false">C14*D14</f>
        <v>0</v>
      </c>
    </row>
    <row r="15" customFormat="false" ht="24.9" hidden="false" customHeight="true" outlineLevel="0" collapsed="false">
      <c r="A15" s="73" t="s">
        <v>298</v>
      </c>
      <c r="B15" s="47" t="n">
        <v>905</v>
      </c>
      <c r="C15" s="82" t="n">
        <f aca="false">B15*1.27</f>
        <v>1149.35</v>
      </c>
      <c r="D15" s="50"/>
      <c r="E15" s="83" t="s">
        <v>57</v>
      </c>
      <c r="F15" s="52" t="s">
        <v>290</v>
      </c>
      <c r="G15" s="84" t="n">
        <v>10</v>
      </c>
      <c r="H15" s="85" t="n">
        <v>5999882425221</v>
      </c>
      <c r="I15" s="86" t="n">
        <v>6</v>
      </c>
      <c r="J15" s="47" t="n">
        <f aca="false">B15*D15</f>
        <v>0</v>
      </c>
      <c r="K15" s="47" t="n">
        <f aca="false">C15*D15</f>
        <v>0</v>
      </c>
    </row>
    <row r="16" customFormat="false" ht="24.9" hidden="false" customHeight="true" outlineLevel="0" collapsed="false">
      <c r="A16" s="48" t="s">
        <v>299</v>
      </c>
      <c r="B16" s="47" t="n">
        <v>765</v>
      </c>
      <c r="C16" s="82" t="n">
        <f aca="false">B16*1.27</f>
        <v>971.55</v>
      </c>
      <c r="D16" s="50"/>
      <c r="E16" s="83" t="s">
        <v>57</v>
      </c>
      <c r="F16" s="52" t="s">
        <v>254</v>
      </c>
      <c r="G16" s="84" t="n">
        <v>10</v>
      </c>
      <c r="H16" s="85" t="n">
        <v>5999884686330</v>
      </c>
      <c r="I16" s="86" t="n">
        <v>6</v>
      </c>
      <c r="J16" s="47" t="n">
        <f aca="false">B16*D16</f>
        <v>0</v>
      </c>
      <c r="K16" s="47" t="n">
        <f aca="false">C16*D16</f>
        <v>0</v>
      </c>
    </row>
    <row r="17" customFormat="false" ht="24.9" hidden="false" customHeight="true" outlineLevel="0" collapsed="false">
      <c r="A17" s="48" t="s">
        <v>300</v>
      </c>
      <c r="B17" s="47" t="n">
        <v>765</v>
      </c>
      <c r="C17" s="82" t="n">
        <f aca="false">B17*1.27</f>
        <v>971.55</v>
      </c>
      <c r="D17" s="50"/>
      <c r="E17" s="83" t="s">
        <v>57</v>
      </c>
      <c r="F17" s="52" t="s">
        <v>254</v>
      </c>
      <c r="G17" s="84" t="n">
        <v>10</v>
      </c>
      <c r="H17" s="85" t="n">
        <v>5999884686323</v>
      </c>
      <c r="I17" s="86" t="n">
        <v>6</v>
      </c>
      <c r="J17" s="47" t="n">
        <f aca="false">B17*D17</f>
        <v>0</v>
      </c>
      <c r="K17" s="47" t="n">
        <f aca="false">C17*D17</f>
        <v>0</v>
      </c>
    </row>
    <row r="18" customFormat="false" ht="24.9" hidden="false" customHeight="true" outlineLevel="0" collapsed="false">
      <c r="A18" s="73" t="s">
        <v>301</v>
      </c>
      <c r="B18" s="47" t="n">
        <v>765</v>
      </c>
      <c r="C18" s="82" t="n">
        <f aca="false">B18*1.27</f>
        <v>971.55</v>
      </c>
      <c r="D18" s="50"/>
      <c r="E18" s="83" t="s">
        <v>57</v>
      </c>
      <c r="F18" s="52" t="s">
        <v>254</v>
      </c>
      <c r="G18" s="84" t="n">
        <v>10</v>
      </c>
      <c r="H18" s="85" t="n">
        <v>5999882425658</v>
      </c>
      <c r="I18" s="86" t="n">
        <v>6</v>
      </c>
      <c r="J18" s="47" t="n">
        <f aca="false">B18*D18</f>
        <v>0</v>
      </c>
      <c r="K18" s="47" t="n">
        <f aca="false">C18*D18</f>
        <v>0</v>
      </c>
    </row>
    <row r="19" customFormat="false" ht="24.9" hidden="false" customHeight="true" outlineLevel="0" collapsed="false">
      <c r="A19" s="48" t="s">
        <v>302</v>
      </c>
      <c r="B19" s="47" t="n">
        <v>930</v>
      </c>
      <c r="C19" s="82" t="n">
        <f aca="false">B19*1.27</f>
        <v>1181.1</v>
      </c>
      <c r="D19" s="50"/>
      <c r="E19" s="83" t="s">
        <v>57</v>
      </c>
      <c r="F19" s="52" t="s">
        <v>290</v>
      </c>
      <c r="G19" s="84" t="n">
        <v>10</v>
      </c>
      <c r="H19" s="85" t="n">
        <v>5999882425085</v>
      </c>
      <c r="I19" s="86" t="n">
        <v>6</v>
      </c>
      <c r="J19" s="47" t="n">
        <f aca="false">B19*D19</f>
        <v>0</v>
      </c>
      <c r="K19" s="47" t="n">
        <f aca="false">C19*D19</f>
        <v>0</v>
      </c>
    </row>
    <row r="20" customFormat="false" ht="24.9" hidden="false" customHeight="true" outlineLevel="0" collapsed="false">
      <c r="A20" s="72" t="s">
        <v>303</v>
      </c>
      <c r="B20" s="47" t="n">
        <v>495</v>
      </c>
      <c r="C20" s="82" t="n">
        <f aca="false">B20*1.27</f>
        <v>628.65</v>
      </c>
      <c r="D20" s="50"/>
      <c r="E20" s="83" t="s">
        <v>57</v>
      </c>
      <c r="F20" s="52" t="s">
        <v>254</v>
      </c>
      <c r="G20" s="84" t="n">
        <v>10</v>
      </c>
      <c r="H20" s="117" t="n">
        <v>5999882425504</v>
      </c>
      <c r="I20" s="86" t="n">
        <v>6</v>
      </c>
      <c r="J20" s="47" t="n">
        <f aca="false">B20*D20</f>
        <v>0</v>
      </c>
      <c r="K20" s="47" t="n">
        <f aca="false">C20*D20</f>
        <v>0</v>
      </c>
    </row>
    <row r="21" customFormat="false" ht="24.9" hidden="false" customHeight="true" outlineLevel="0" collapsed="false">
      <c r="A21" s="35" t="s">
        <v>304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</row>
    <row r="22" customFormat="false" ht="24.9" hidden="false" customHeight="true" outlineLevel="0" collapsed="false">
      <c r="A22" s="70" t="s">
        <v>305</v>
      </c>
      <c r="B22" s="49" t="n">
        <v>305</v>
      </c>
      <c r="C22" s="39" t="n">
        <f aca="false">B22*1.27</f>
        <v>387.35</v>
      </c>
      <c r="D22" s="50"/>
      <c r="E22" s="51" t="s">
        <v>57</v>
      </c>
      <c r="F22" s="52" t="s">
        <v>306</v>
      </c>
      <c r="G22" s="53" t="n">
        <v>14</v>
      </c>
      <c r="H22" s="54" t="n">
        <v>5999882425450</v>
      </c>
      <c r="I22" s="55" t="n">
        <v>12</v>
      </c>
      <c r="J22" s="49" t="n">
        <f aca="false">B22*D22</f>
        <v>0</v>
      </c>
      <c r="K22" s="49" t="n">
        <f aca="false">C22*D22</f>
        <v>0</v>
      </c>
    </row>
    <row r="23" customFormat="false" ht="24.9" hidden="false" customHeight="true" outlineLevel="0" collapsed="false">
      <c r="A23" s="48" t="s">
        <v>307</v>
      </c>
      <c r="B23" s="49" t="n">
        <v>410</v>
      </c>
      <c r="C23" s="39" t="n">
        <f aca="false">B23*1.27</f>
        <v>520.7</v>
      </c>
      <c r="D23" s="50"/>
      <c r="E23" s="51" t="s">
        <v>57</v>
      </c>
      <c r="F23" s="52" t="s">
        <v>254</v>
      </c>
      <c r="G23" s="53" t="n">
        <v>14</v>
      </c>
      <c r="H23" s="54" t="n">
        <v>5998016700814</v>
      </c>
      <c r="I23" s="55" t="n">
        <v>12</v>
      </c>
      <c r="J23" s="49" t="n">
        <f aca="false">B23*D23</f>
        <v>0</v>
      </c>
      <c r="K23" s="49" t="n">
        <f aca="false">C23*D23</f>
        <v>0</v>
      </c>
    </row>
    <row r="24" customFormat="false" ht="24.9" hidden="false" customHeight="true" outlineLevel="0" collapsed="false">
      <c r="A24" s="73" t="s">
        <v>308</v>
      </c>
      <c r="B24" s="49" t="n">
        <v>410</v>
      </c>
      <c r="C24" s="39" t="n">
        <f aca="false">B24*1.27</f>
        <v>520.7</v>
      </c>
      <c r="D24" s="50"/>
      <c r="E24" s="51" t="s">
        <v>57</v>
      </c>
      <c r="F24" s="52" t="s">
        <v>254</v>
      </c>
      <c r="G24" s="53" t="n">
        <v>24</v>
      </c>
      <c r="H24" s="54" t="n">
        <v>5999882425146</v>
      </c>
      <c r="I24" s="55" t="n">
        <v>12</v>
      </c>
      <c r="J24" s="49" t="n">
        <f aca="false">B24*D24</f>
        <v>0</v>
      </c>
      <c r="K24" s="49" t="n">
        <f aca="false">C24*D24</f>
        <v>0</v>
      </c>
    </row>
    <row r="25" customFormat="false" ht="24.9" hidden="false" customHeight="true" outlineLevel="0" collapsed="false">
      <c r="A25" s="48" t="s">
        <v>309</v>
      </c>
      <c r="B25" s="49" t="n">
        <v>1045</v>
      </c>
      <c r="C25" s="39" t="n">
        <f aca="false">B25*1.18</f>
        <v>1233.1</v>
      </c>
      <c r="D25" s="50"/>
      <c r="E25" s="51" t="s">
        <v>57</v>
      </c>
      <c r="F25" s="52" t="s">
        <v>254</v>
      </c>
      <c r="G25" s="53" t="n">
        <v>10</v>
      </c>
      <c r="H25" s="54" t="n">
        <v>5999860345077</v>
      </c>
      <c r="I25" s="55" t="n">
        <v>6</v>
      </c>
      <c r="J25" s="49" t="n">
        <f aca="false">B25*D25</f>
        <v>0</v>
      </c>
      <c r="K25" s="49" t="n">
        <f aca="false">C25*D25</f>
        <v>0</v>
      </c>
    </row>
    <row r="26" customFormat="false" ht="24.9" hidden="false" customHeight="true" outlineLevel="0" collapsed="false">
      <c r="A26" s="48" t="s">
        <v>310</v>
      </c>
      <c r="B26" s="49" t="n">
        <v>650</v>
      </c>
      <c r="C26" s="39" t="n">
        <f aca="false">B26*1.18</f>
        <v>767</v>
      </c>
      <c r="D26" s="50"/>
      <c r="E26" s="51" t="s">
        <v>57</v>
      </c>
      <c r="F26" s="52" t="s">
        <v>311</v>
      </c>
      <c r="G26" s="53" t="n">
        <v>40</v>
      </c>
      <c r="H26" s="54" t="n">
        <v>5999884686231</v>
      </c>
      <c r="I26" s="55" t="n">
        <v>6</v>
      </c>
      <c r="J26" s="49" t="n">
        <f aca="false">B26*D26</f>
        <v>0</v>
      </c>
      <c r="K26" s="49" t="n">
        <f aca="false">C26*D26</f>
        <v>0</v>
      </c>
    </row>
    <row r="27" customFormat="false" ht="24.9" hidden="false" customHeight="true" outlineLevel="0" collapsed="false">
      <c r="A27" s="48" t="s">
        <v>312</v>
      </c>
      <c r="B27" s="49" t="n">
        <v>490</v>
      </c>
      <c r="C27" s="39" t="n">
        <f aca="false">B27*1.18</f>
        <v>578.2</v>
      </c>
      <c r="D27" s="50"/>
      <c r="E27" s="51" t="s">
        <v>57</v>
      </c>
      <c r="F27" s="52" t="s">
        <v>311</v>
      </c>
      <c r="G27" s="53" t="n">
        <v>45</v>
      </c>
      <c r="H27" s="54" t="n">
        <v>5902578008264</v>
      </c>
      <c r="I27" s="118" t="n">
        <v>6</v>
      </c>
      <c r="J27" s="49" t="n">
        <f aca="false">B27*D27</f>
        <v>0</v>
      </c>
      <c r="K27" s="49" t="n">
        <f aca="false">C27*D27</f>
        <v>0</v>
      </c>
    </row>
    <row r="28" customFormat="false" ht="32.25" hidden="false" customHeight="true" outlineLevel="0" collapsed="false">
      <c r="A28" s="48" t="s">
        <v>313</v>
      </c>
      <c r="B28" s="49" t="n">
        <v>490</v>
      </c>
      <c r="C28" s="39" t="n">
        <f aca="false">B28*1.18</f>
        <v>578.2</v>
      </c>
      <c r="D28" s="50"/>
      <c r="E28" s="51" t="s">
        <v>57</v>
      </c>
      <c r="F28" s="52" t="s">
        <v>311</v>
      </c>
      <c r="G28" s="53" t="n">
        <v>45</v>
      </c>
      <c r="H28" s="54" t="n">
        <v>5902578008271</v>
      </c>
      <c r="I28" s="118" t="n">
        <v>6</v>
      </c>
      <c r="J28" s="49" t="n">
        <f aca="false">B28*D28</f>
        <v>0</v>
      </c>
      <c r="K28" s="49" t="n">
        <f aca="false">C28*D28</f>
        <v>0</v>
      </c>
    </row>
    <row r="29" customFormat="false" ht="24.9" hidden="false" customHeight="true" outlineLevel="0" collapsed="false">
      <c r="A29" s="35" t="s">
        <v>314</v>
      </c>
      <c r="B29" s="49"/>
      <c r="C29" s="49"/>
      <c r="D29" s="49"/>
      <c r="E29" s="49"/>
      <c r="F29" s="49"/>
      <c r="G29" s="49"/>
      <c r="H29" s="49"/>
      <c r="I29" s="49"/>
      <c r="J29" s="49"/>
      <c r="K29" s="49"/>
    </row>
    <row r="30" customFormat="false" ht="24.9" hidden="false" customHeight="true" outlineLevel="0" collapsed="false">
      <c r="A30" s="73" t="s">
        <v>315</v>
      </c>
      <c r="B30" s="49" t="n">
        <v>555</v>
      </c>
      <c r="C30" s="39" t="n">
        <f aca="false">B30*1.27</f>
        <v>704.85</v>
      </c>
      <c r="D30" s="50"/>
      <c r="E30" s="51" t="s">
        <v>57</v>
      </c>
      <c r="F30" s="52" t="s">
        <v>254</v>
      </c>
      <c r="G30" s="53" t="n">
        <v>12</v>
      </c>
      <c r="H30" s="54" t="n">
        <v>5997380350953</v>
      </c>
      <c r="I30" s="55" t="n">
        <v>9</v>
      </c>
      <c r="J30" s="49" t="n">
        <f aca="false">B30*D30</f>
        <v>0</v>
      </c>
      <c r="K30" s="49" t="n">
        <f aca="false">C30*D30</f>
        <v>0</v>
      </c>
    </row>
    <row r="31" customFormat="false" ht="24.9" hidden="false" customHeight="true" outlineLevel="0" collapsed="false">
      <c r="A31" s="73" t="s">
        <v>316</v>
      </c>
      <c r="B31" s="49" t="n">
        <v>995</v>
      </c>
      <c r="C31" s="39" t="n">
        <f aca="false">B31*1.18</f>
        <v>1174.1</v>
      </c>
      <c r="D31" s="50"/>
      <c r="E31" s="51" t="s">
        <v>57</v>
      </c>
      <c r="F31" s="52" t="s">
        <v>311</v>
      </c>
      <c r="G31" s="53" t="n">
        <v>10</v>
      </c>
      <c r="H31" s="54" t="n">
        <v>5999860345008</v>
      </c>
      <c r="I31" s="55" t="n">
        <v>6</v>
      </c>
      <c r="J31" s="49" t="n">
        <f aca="false">B31*D31</f>
        <v>0</v>
      </c>
      <c r="K31" s="49" t="n">
        <f aca="false">C31*D31</f>
        <v>0</v>
      </c>
    </row>
    <row r="32" customFormat="false" ht="24.9" hidden="false" customHeight="true" outlineLevel="0" collapsed="false">
      <c r="A32" s="48" t="s">
        <v>317</v>
      </c>
      <c r="B32" s="49" t="n">
        <v>1090</v>
      </c>
      <c r="C32" s="39" t="n">
        <f aca="false">B32*1.18</f>
        <v>1286.2</v>
      </c>
      <c r="D32" s="50"/>
      <c r="E32" s="51" t="s">
        <v>57</v>
      </c>
      <c r="F32" s="52" t="s">
        <v>254</v>
      </c>
      <c r="G32" s="53" t="n">
        <v>10</v>
      </c>
      <c r="H32" s="54" t="n">
        <v>5999860345022</v>
      </c>
      <c r="I32" s="55" t="n">
        <v>6</v>
      </c>
      <c r="J32" s="49" t="n">
        <f aca="false">B32*D32</f>
        <v>0</v>
      </c>
      <c r="K32" s="49" t="n">
        <f aca="false">C32*D32</f>
        <v>0</v>
      </c>
    </row>
    <row r="33" customFormat="false" ht="24.9" hidden="false" customHeight="true" outlineLevel="0" collapsed="false">
      <c r="A33" s="48" t="s">
        <v>318</v>
      </c>
      <c r="B33" s="49" t="n">
        <v>710</v>
      </c>
      <c r="C33" s="39" t="n">
        <f aca="false">B33*1.18</f>
        <v>837.8</v>
      </c>
      <c r="D33" s="50"/>
      <c r="E33" s="51" t="s">
        <v>57</v>
      </c>
      <c r="F33" s="52" t="s">
        <v>311</v>
      </c>
      <c r="G33" s="53" t="n">
        <v>40</v>
      </c>
      <c r="H33" s="54" t="n">
        <v>5999884686477</v>
      </c>
      <c r="I33" s="55" t="n">
        <v>6</v>
      </c>
      <c r="J33" s="49" t="n">
        <f aca="false">B33*D33</f>
        <v>0</v>
      </c>
      <c r="K33" s="49" t="n">
        <f aca="false">C33*D33</f>
        <v>0</v>
      </c>
    </row>
    <row r="34" customFormat="false" ht="24.9" hidden="false" customHeight="true" outlineLevel="0" collapsed="false">
      <c r="A34" s="48" t="s">
        <v>319</v>
      </c>
      <c r="B34" s="49" t="n">
        <v>930</v>
      </c>
      <c r="C34" s="39" t="n">
        <f aca="false">B34*1.18</f>
        <v>1097.4</v>
      </c>
      <c r="D34" s="50"/>
      <c r="E34" s="51" t="s">
        <v>57</v>
      </c>
      <c r="F34" s="52" t="s">
        <v>254</v>
      </c>
      <c r="G34" s="53" t="n">
        <v>10</v>
      </c>
      <c r="H34" s="54" t="n">
        <v>5999882425870</v>
      </c>
      <c r="I34" s="55" t="n">
        <v>6</v>
      </c>
      <c r="J34" s="49" t="n">
        <f aca="false">B34*D34</f>
        <v>0</v>
      </c>
      <c r="K34" s="49" t="n">
        <f aca="false">C34*D34</f>
        <v>0</v>
      </c>
    </row>
    <row r="35" customFormat="false" ht="24.9" hidden="false" customHeight="true" outlineLevel="0" collapsed="false">
      <c r="A35" s="48" t="s">
        <v>320</v>
      </c>
      <c r="B35" s="49" t="n">
        <v>640</v>
      </c>
      <c r="C35" s="49" t="n">
        <f aca="false">B35*1.18</f>
        <v>755.2</v>
      </c>
      <c r="D35" s="50"/>
      <c r="E35" s="53" t="s">
        <v>57</v>
      </c>
      <c r="F35" s="52" t="s">
        <v>321</v>
      </c>
      <c r="G35" s="53" t="n">
        <v>16</v>
      </c>
      <c r="H35" s="54" t="n">
        <v>5999573250002</v>
      </c>
      <c r="I35" s="55" t="n">
        <v>6</v>
      </c>
      <c r="J35" s="49" t="n">
        <f aca="false">B35*D35</f>
        <v>0</v>
      </c>
      <c r="K35" s="49" t="n">
        <f aca="false">C35*D35</f>
        <v>0</v>
      </c>
    </row>
    <row r="36" customFormat="false" ht="24.9" hidden="false" customHeight="true" outlineLevel="0" collapsed="false">
      <c r="A36" s="35" t="s">
        <v>322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</row>
    <row r="37" customFormat="false" ht="24.9" hidden="false" customHeight="true" outlineLevel="0" collapsed="false">
      <c r="A37" s="48" t="s">
        <v>323</v>
      </c>
      <c r="B37" s="49" t="n">
        <v>475</v>
      </c>
      <c r="C37" s="39" t="n">
        <f aca="false">B37*1.18</f>
        <v>560.5</v>
      </c>
      <c r="D37" s="50"/>
      <c r="E37" s="51" t="s">
        <v>57</v>
      </c>
      <c r="F37" s="52" t="s">
        <v>324</v>
      </c>
      <c r="G37" s="100" t="n">
        <v>18</v>
      </c>
      <c r="H37" s="54" t="n">
        <v>5997380360327</v>
      </c>
      <c r="I37" s="55" t="n">
        <v>12</v>
      </c>
      <c r="J37" s="49" t="n">
        <f aca="false">B37*D37</f>
        <v>0</v>
      </c>
      <c r="K37" s="49" t="n">
        <f aca="false">C37*D37</f>
        <v>0</v>
      </c>
    </row>
    <row r="38" customFormat="false" ht="24.9" hidden="false" customHeight="true" outlineLevel="0" collapsed="false">
      <c r="A38" s="48" t="s">
        <v>325</v>
      </c>
      <c r="B38" s="49" t="n">
        <v>475</v>
      </c>
      <c r="C38" s="39" t="n">
        <f aca="false">B38*1.18</f>
        <v>560.5</v>
      </c>
      <c r="D38" s="50"/>
      <c r="E38" s="51" t="s">
        <v>57</v>
      </c>
      <c r="F38" s="52" t="s">
        <v>324</v>
      </c>
      <c r="G38" s="100" t="n">
        <v>21</v>
      </c>
      <c r="H38" s="54" t="n">
        <v>5997380360334</v>
      </c>
      <c r="I38" s="55" t="n">
        <v>12</v>
      </c>
      <c r="J38" s="49" t="n">
        <f aca="false">B38*D38</f>
        <v>0</v>
      </c>
      <c r="K38" s="49" t="n">
        <f aca="false">C38*D38</f>
        <v>0</v>
      </c>
    </row>
    <row r="39" customFormat="false" ht="24.9" hidden="false" customHeight="true" outlineLevel="0" collapsed="false">
      <c r="A39" s="73" t="s">
        <v>326</v>
      </c>
      <c r="B39" s="49" t="n">
        <v>475</v>
      </c>
      <c r="C39" s="39" t="n">
        <f aca="false">B39*1.18</f>
        <v>560.5</v>
      </c>
      <c r="D39" s="50"/>
      <c r="E39" s="51" t="s">
        <v>57</v>
      </c>
      <c r="F39" s="52" t="s">
        <v>324</v>
      </c>
      <c r="G39" s="100" t="n">
        <v>21</v>
      </c>
      <c r="H39" s="54" t="n">
        <v>5997380360341</v>
      </c>
      <c r="I39" s="55" t="n">
        <v>12</v>
      </c>
      <c r="J39" s="49" t="n">
        <f aca="false">B39*D39</f>
        <v>0</v>
      </c>
      <c r="K39" s="49" t="n">
        <f aca="false">C39*D39</f>
        <v>0</v>
      </c>
    </row>
    <row r="40" customFormat="false" ht="24.9" hidden="false" customHeight="true" outlineLevel="0" collapsed="false">
      <c r="A40" s="48" t="s">
        <v>327</v>
      </c>
      <c r="B40" s="49" t="n">
        <v>280</v>
      </c>
      <c r="C40" s="39" t="n">
        <f aca="false">B40*1.18</f>
        <v>330.4</v>
      </c>
      <c r="D40" s="50"/>
      <c r="E40" s="51" t="s">
        <v>57</v>
      </c>
      <c r="F40" s="52" t="s">
        <v>324</v>
      </c>
      <c r="G40" s="100" t="n">
        <v>18</v>
      </c>
      <c r="H40" s="54" t="n">
        <v>5997380352704</v>
      </c>
      <c r="I40" s="55" t="n">
        <v>12</v>
      </c>
      <c r="J40" s="49" t="n">
        <f aca="false">B40*D40</f>
        <v>0</v>
      </c>
      <c r="K40" s="49" t="n">
        <f aca="false">C40*D40</f>
        <v>0</v>
      </c>
    </row>
    <row r="41" customFormat="false" ht="24.9" hidden="false" customHeight="true" outlineLevel="0" collapsed="false">
      <c r="A41" s="48" t="s">
        <v>328</v>
      </c>
      <c r="B41" s="49" t="n">
        <v>280</v>
      </c>
      <c r="C41" s="39" t="n">
        <f aca="false">B41*1.18</f>
        <v>330.4</v>
      </c>
      <c r="D41" s="50"/>
      <c r="E41" s="51" t="s">
        <v>57</v>
      </c>
      <c r="F41" s="52" t="s">
        <v>324</v>
      </c>
      <c r="G41" s="100" t="n">
        <v>18</v>
      </c>
      <c r="H41" s="54" t="n">
        <v>5997380350939</v>
      </c>
      <c r="I41" s="55" t="n">
        <v>12</v>
      </c>
      <c r="J41" s="49" t="n">
        <f aca="false">B41*D41</f>
        <v>0</v>
      </c>
      <c r="K41" s="49" t="n">
        <f aca="false">C41*D41</f>
        <v>0</v>
      </c>
    </row>
    <row r="42" customFormat="false" ht="24.9" hidden="false" customHeight="true" outlineLevel="0" collapsed="false">
      <c r="A42" s="48" t="s">
        <v>329</v>
      </c>
      <c r="B42" s="49" t="n">
        <v>525</v>
      </c>
      <c r="C42" s="39" t="n">
        <f aca="false">B42*1.18</f>
        <v>619.5</v>
      </c>
      <c r="D42" s="50"/>
      <c r="E42" s="51" t="s">
        <v>57</v>
      </c>
      <c r="F42" s="52" t="s">
        <v>324</v>
      </c>
      <c r="G42" s="100" t="n">
        <v>12</v>
      </c>
      <c r="H42" s="54" t="n">
        <v>5997380350915</v>
      </c>
      <c r="I42" s="55" t="n">
        <v>12</v>
      </c>
      <c r="J42" s="49" t="n">
        <f aca="false">B42*D42</f>
        <v>0</v>
      </c>
      <c r="K42" s="49" t="n">
        <f aca="false">C42*D42</f>
        <v>0</v>
      </c>
    </row>
    <row r="43" customFormat="false" ht="24.9" hidden="false" customHeight="true" outlineLevel="0" collapsed="false">
      <c r="A43" s="48" t="s">
        <v>330</v>
      </c>
      <c r="B43" s="49" t="n">
        <v>570</v>
      </c>
      <c r="C43" s="39" t="n">
        <f aca="false">B43*1.27</f>
        <v>723.9</v>
      </c>
      <c r="D43" s="50"/>
      <c r="E43" s="51" t="s">
        <v>57</v>
      </c>
      <c r="F43" s="52" t="s">
        <v>331</v>
      </c>
      <c r="G43" s="100" t="n">
        <v>12</v>
      </c>
      <c r="H43" s="54" t="n">
        <v>5997380350977</v>
      </c>
      <c r="I43" s="55" t="n">
        <v>9</v>
      </c>
      <c r="J43" s="49" t="n">
        <f aca="false">B43*D43</f>
        <v>0</v>
      </c>
      <c r="K43" s="49" t="n">
        <f aca="false">C43*D43</f>
        <v>0</v>
      </c>
    </row>
    <row r="44" customFormat="false" ht="24.6" hidden="false" customHeight="true" outlineLevel="0" collapsed="false">
      <c r="A44" s="48" t="s">
        <v>332</v>
      </c>
      <c r="B44" s="49" t="n">
        <v>510</v>
      </c>
      <c r="C44" s="39" t="n">
        <f aca="false">B44*1.18</f>
        <v>601.8</v>
      </c>
      <c r="D44" s="50"/>
      <c r="E44" s="51" t="s">
        <v>57</v>
      </c>
      <c r="F44" s="52" t="s">
        <v>333</v>
      </c>
      <c r="G44" s="100" t="n">
        <v>28</v>
      </c>
      <c r="H44" s="54" t="n">
        <v>5997380351899</v>
      </c>
      <c r="I44" s="55" t="n">
        <v>9</v>
      </c>
      <c r="J44" s="49" t="n">
        <f aca="false">B44*D44</f>
        <v>0</v>
      </c>
      <c r="K44" s="49" t="n">
        <f aca="false">C44*D44</f>
        <v>0</v>
      </c>
    </row>
    <row r="45" customFormat="false" ht="24.9" hidden="false" customHeight="true" outlineLevel="0" collapsed="false">
      <c r="A45" s="73" t="s">
        <v>334</v>
      </c>
      <c r="B45" s="49" t="n">
        <v>395</v>
      </c>
      <c r="C45" s="39" t="n">
        <f aca="false">B45*1.18</f>
        <v>466.1</v>
      </c>
      <c r="D45" s="50"/>
      <c r="E45" s="51" t="s">
        <v>57</v>
      </c>
      <c r="F45" s="52" t="s">
        <v>324</v>
      </c>
      <c r="G45" s="100" t="n">
        <v>21</v>
      </c>
      <c r="H45" s="54" t="n">
        <v>5997380360297</v>
      </c>
      <c r="I45" s="55" t="n">
        <v>12</v>
      </c>
      <c r="J45" s="49" t="n">
        <f aca="false">B45*D45</f>
        <v>0</v>
      </c>
      <c r="K45" s="49" t="n">
        <f aca="false">C45*D45</f>
        <v>0</v>
      </c>
    </row>
    <row r="46" customFormat="false" ht="24.9" hidden="false" customHeight="true" outlineLevel="0" collapsed="false">
      <c r="A46" s="48" t="s">
        <v>335</v>
      </c>
      <c r="B46" s="49" t="n">
        <v>525</v>
      </c>
      <c r="C46" s="39" t="n">
        <f aca="false">B46*1.18</f>
        <v>619.5</v>
      </c>
      <c r="D46" s="50"/>
      <c r="E46" s="51" t="s">
        <v>57</v>
      </c>
      <c r="F46" s="52" t="s">
        <v>324</v>
      </c>
      <c r="G46" s="100" t="n">
        <v>14</v>
      </c>
      <c r="H46" s="54" t="n">
        <v>5997380360303</v>
      </c>
      <c r="I46" s="55" t="n">
        <v>12</v>
      </c>
      <c r="J46" s="49" t="n">
        <f aca="false">B46*D46</f>
        <v>0</v>
      </c>
      <c r="K46" s="49" t="n">
        <f aca="false">C46*D46</f>
        <v>0</v>
      </c>
    </row>
    <row r="47" customFormat="false" ht="24.9" hidden="false" customHeight="true" outlineLevel="0" collapsed="false">
      <c r="A47" s="73" t="s">
        <v>336</v>
      </c>
      <c r="B47" s="49" t="n">
        <v>245</v>
      </c>
      <c r="C47" s="39" t="n">
        <f aca="false">B47*1.18</f>
        <v>289.1</v>
      </c>
      <c r="D47" s="50"/>
      <c r="E47" s="51" t="s">
        <v>57</v>
      </c>
      <c r="F47" s="52" t="s">
        <v>195</v>
      </c>
      <c r="G47" s="100" t="n">
        <v>15</v>
      </c>
      <c r="H47" s="54" t="n">
        <v>5997380351219</v>
      </c>
      <c r="I47" s="55" t="n">
        <v>12</v>
      </c>
      <c r="J47" s="49" t="n">
        <f aca="false">B47*D47</f>
        <v>0</v>
      </c>
      <c r="K47" s="49" t="n">
        <f aca="false">C47*D47</f>
        <v>0</v>
      </c>
    </row>
    <row r="48" customFormat="false" ht="24.9" hidden="false" customHeight="true" outlineLevel="0" collapsed="false">
      <c r="A48" s="48" t="s">
        <v>337</v>
      </c>
      <c r="B48" s="49" t="n">
        <v>245</v>
      </c>
      <c r="C48" s="39" t="n">
        <f aca="false">B48*1.18</f>
        <v>289.1</v>
      </c>
      <c r="D48" s="50"/>
      <c r="E48" s="51" t="s">
        <v>57</v>
      </c>
      <c r="F48" s="52" t="s">
        <v>195</v>
      </c>
      <c r="G48" s="100" t="n">
        <v>15</v>
      </c>
      <c r="H48" s="54" t="n">
        <v>5997380351202</v>
      </c>
      <c r="I48" s="55" t="n">
        <v>12</v>
      </c>
      <c r="J48" s="49" t="n">
        <f aca="false">B48*D48</f>
        <v>0</v>
      </c>
      <c r="K48" s="49" t="n">
        <f aca="false">C48*D48</f>
        <v>0</v>
      </c>
    </row>
    <row r="49" customFormat="false" ht="24.6" hidden="false" customHeight="true" outlineLevel="0" collapsed="false">
      <c r="A49" s="48" t="s">
        <v>338</v>
      </c>
      <c r="B49" s="49" t="n">
        <v>245</v>
      </c>
      <c r="C49" s="39" t="n">
        <f aca="false">B49*1.18</f>
        <v>289.1</v>
      </c>
      <c r="D49" s="50"/>
      <c r="E49" s="51" t="s">
        <v>57</v>
      </c>
      <c r="F49" s="52" t="s">
        <v>195</v>
      </c>
      <c r="G49" s="100" t="n">
        <v>15</v>
      </c>
      <c r="H49" s="54" t="n">
        <v>5997380351950</v>
      </c>
      <c r="I49" s="55" t="n">
        <v>12</v>
      </c>
      <c r="J49" s="49" t="n">
        <f aca="false">B49*D49</f>
        <v>0</v>
      </c>
      <c r="K49" s="49" t="n">
        <f aca="false">C49*D49</f>
        <v>0</v>
      </c>
    </row>
    <row r="50" customFormat="false" ht="24.6" hidden="false" customHeight="true" outlineLevel="0" collapsed="false">
      <c r="A50" s="48" t="s">
        <v>339</v>
      </c>
      <c r="B50" s="49" t="n">
        <v>280</v>
      </c>
      <c r="C50" s="39" t="n">
        <f aca="false">B50*1.18</f>
        <v>330.4</v>
      </c>
      <c r="D50" s="50"/>
      <c r="E50" s="51" t="s">
        <v>57</v>
      </c>
      <c r="F50" s="52" t="s">
        <v>340</v>
      </c>
      <c r="G50" s="100" t="n">
        <v>16</v>
      </c>
      <c r="H50" s="54" t="n">
        <v>5997380352674</v>
      </c>
      <c r="I50" s="55" t="n">
        <v>12</v>
      </c>
      <c r="J50" s="49" t="n">
        <f aca="false">B50*D50</f>
        <v>0</v>
      </c>
      <c r="K50" s="49" t="n">
        <f aca="false">C50*D50</f>
        <v>0</v>
      </c>
    </row>
    <row r="51" customFormat="false" ht="24.6" hidden="false" customHeight="true" outlineLevel="0" collapsed="false">
      <c r="A51" s="48" t="s">
        <v>341</v>
      </c>
      <c r="B51" s="49" t="n">
        <v>280</v>
      </c>
      <c r="C51" s="39" t="n">
        <f aca="false">B51*1.18</f>
        <v>330.4</v>
      </c>
      <c r="D51" s="50"/>
      <c r="E51" s="51" t="s">
        <v>57</v>
      </c>
      <c r="F51" s="52" t="s">
        <v>340</v>
      </c>
      <c r="G51" s="100" t="n">
        <v>16</v>
      </c>
      <c r="H51" s="54" t="n">
        <v>5997380352698</v>
      </c>
      <c r="I51" s="55" t="n">
        <v>12</v>
      </c>
      <c r="J51" s="49" t="n">
        <f aca="false">B51*D51</f>
        <v>0</v>
      </c>
      <c r="K51" s="49" t="n">
        <f aca="false">C51*D51</f>
        <v>0</v>
      </c>
    </row>
    <row r="52" customFormat="false" ht="24.6" hidden="false" customHeight="true" outlineLevel="0" collapsed="false">
      <c r="A52" s="48" t="s">
        <v>342</v>
      </c>
      <c r="B52" s="49" t="n">
        <v>265</v>
      </c>
      <c r="C52" s="39" t="n">
        <f aca="false">B52*1.27</f>
        <v>336.55</v>
      </c>
      <c r="D52" s="50"/>
      <c r="E52" s="51" t="s">
        <v>57</v>
      </c>
      <c r="F52" s="52" t="s">
        <v>343</v>
      </c>
      <c r="G52" s="100" t="n">
        <v>45</v>
      </c>
      <c r="H52" s="54" t="n">
        <v>5997380352629</v>
      </c>
      <c r="I52" s="55" t="n">
        <v>12</v>
      </c>
      <c r="J52" s="49" t="n">
        <f aca="false">B52*D52</f>
        <v>0</v>
      </c>
      <c r="K52" s="49" t="n">
        <f aca="false">C52*D52</f>
        <v>0</v>
      </c>
    </row>
    <row r="53" customFormat="false" ht="24.6" hidden="false" customHeight="true" outlineLevel="0" collapsed="false">
      <c r="A53" s="48" t="s">
        <v>344</v>
      </c>
      <c r="B53" s="49" t="n">
        <v>265</v>
      </c>
      <c r="C53" s="39" t="n">
        <f aca="false">B53*1.27</f>
        <v>336.55</v>
      </c>
      <c r="D53" s="50"/>
      <c r="E53" s="51" t="s">
        <v>57</v>
      </c>
      <c r="F53" s="52" t="s">
        <v>343</v>
      </c>
      <c r="G53" s="100" t="n">
        <v>25</v>
      </c>
      <c r="H53" s="54" t="n">
        <v>5997380352612</v>
      </c>
      <c r="I53" s="55" t="n">
        <v>12</v>
      </c>
      <c r="J53" s="49" t="n">
        <f aca="false">B53*D53</f>
        <v>0</v>
      </c>
      <c r="K53" s="49" t="n">
        <f aca="false">C53*D53</f>
        <v>0</v>
      </c>
    </row>
    <row r="54" customFormat="false" ht="22.5" hidden="false" customHeight="true" outlineLevel="0" collapsed="false">
      <c r="K54" s="119" t="n">
        <f aca="false">SUM(K6:K53)</f>
        <v>0</v>
      </c>
    </row>
  </sheetData>
  <autoFilter ref="A5:K54"/>
  <mergeCells count="5">
    <mergeCell ref="A1:K4"/>
    <mergeCell ref="B6:K6"/>
    <mergeCell ref="B21:K21"/>
    <mergeCell ref="B29:K29"/>
    <mergeCell ref="B36:K36"/>
  </mergeCells>
  <hyperlinks>
    <hyperlink ref="A6" r:id="rId2" display="ŐSGABONA &amp; CUKORMENTES MÉZESKALÁCS"/>
    <hyperlink ref="A21" r:id="rId3" display="SÓS SNACK ŐSGABONÁKBÓL &amp; KUKORICÁBÓL"/>
    <hyperlink ref="A29" r:id="rId4" display="ÉDES ŐSGABONA KEKSZ &amp; BABAPISKÓTA"/>
    <hyperlink ref="A36" r:id="rId5" display="CUKORMENTES &amp; REFORM DETKI KEKSZ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6"/>
  <legacyDrawing r:id="rId7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57.88"/>
    <col collapsed="false" customWidth="true" hidden="false" outlineLevel="0" max="2" min="2" style="0" width="10.45"/>
    <col collapsed="false" customWidth="true" hidden="false" outlineLevel="0" max="3" min="3" style="0" width="10.56"/>
    <col collapsed="false" customWidth="false" hidden="false" outlineLevel="0" max="4" min="4" style="0" width="11.45"/>
    <col collapsed="false" customWidth="true" hidden="false" outlineLevel="0" max="5" min="5" style="0" width="8.67"/>
    <col collapsed="false" customWidth="true" hidden="false" outlineLevel="0" max="6" min="6" style="0" width="9.33"/>
    <col collapsed="false" customWidth="true" hidden="false" outlineLevel="0" max="7" min="7" style="0" width="27.33"/>
    <col collapsed="false" customWidth="true" hidden="false" outlineLevel="0" max="8" min="8" style="0" width="16.67"/>
    <col collapsed="false" customWidth="true" hidden="false" outlineLevel="0" max="9" min="9" style="0" width="8.67"/>
    <col collapsed="false" customWidth="true" hidden="false" outlineLevel="0" max="10" min="10" style="0" width="9.44"/>
    <col collapsed="false" customWidth="true" hidden="false" outlineLevel="0" max="11" min="11" style="0" width="10"/>
    <col collapsed="false" customWidth="true" hidden="false" outlineLevel="0" max="1025" min="12" style="0" width="8.67"/>
  </cols>
  <sheetData>
    <row r="1" customFormat="false" ht="14.4" hidden="false" customHeight="false" outlineLevel="0" collapsed="false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4.4" hidden="false" customHeight="false" outlineLevel="0" collapsed="false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customFormat="false" ht="14.4" hidden="false" customHeight="false" outlineLevel="0" collapsed="false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customFormat="false" ht="109.5" hidden="false" customHeight="true" outlineLevel="0" collapsed="false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customFormat="false" ht="37.95" hidden="false" customHeight="true" outlineLevel="0" collapsed="false">
      <c r="A5" s="75" t="s">
        <v>44</v>
      </c>
      <c r="B5" s="76" t="s">
        <v>45</v>
      </c>
      <c r="C5" s="77" t="s">
        <v>46</v>
      </c>
      <c r="D5" s="78" t="s">
        <v>47</v>
      </c>
      <c r="E5" s="79" t="s">
        <v>48</v>
      </c>
      <c r="F5" s="75" t="s">
        <v>50</v>
      </c>
      <c r="G5" s="75" t="s">
        <v>49</v>
      </c>
      <c r="H5" s="93" t="s">
        <v>51</v>
      </c>
      <c r="I5" s="93" t="s">
        <v>345</v>
      </c>
      <c r="J5" s="75" t="s">
        <v>53</v>
      </c>
      <c r="K5" s="75" t="s">
        <v>54</v>
      </c>
    </row>
    <row r="6" customFormat="false" ht="24.9" hidden="false" customHeight="true" outlineLevel="0" collapsed="false">
      <c r="A6" s="35" t="s">
        <v>346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</row>
    <row r="7" customFormat="false" ht="24" hidden="false" customHeight="true" outlineLevel="0" collapsed="false">
      <c r="A7" s="48" t="s">
        <v>347</v>
      </c>
      <c r="B7" s="49" t="n">
        <v>1000</v>
      </c>
      <c r="C7" s="39" t="n">
        <f aca="false">B7*1.27</f>
        <v>1270</v>
      </c>
      <c r="D7" s="50"/>
      <c r="E7" s="68" t="s">
        <v>57</v>
      </c>
      <c r="F7" s="100" t="n">
        <v>8</v>
      </c>
      <c r="G7" s="121" t="s">
        <v>348</v>
      </c>
      <c r="H7" s="54"/>
      <c r="I7" s="86" t="s">
        <v>119</v>
      </c>
      <c r="J7" s="47" t="n">
        <f aca="false">B7*D7</f>
        <v>0</v>
      </c>
      <c r="K7" s="47" t="n">
        <f aca="false">C7*D7</f>
        <v>0</v>
      </c>
    </row>
    <row r="8" customFormat="false" ht="24.9" hidden="false" customHeight="true" outlineLevel="0" collapsed="false">
      <c r="A8" s="48" t="s">
        <v>349</v>
      </c>
      <c r="B8" s="49" t="n">
        <v>15900</v>
      </c>
      <c r="C8" s="39" t="n">
        <f aca="false">B8*1.27</f>
        <v>20193</v>
      </c>
      <c r="D8" s="50"/>
      <c r="E8" s="68" t="s">
        <v>57</v>
      </c>
      <c r="F8" s="100" t="n">
        <v>8</v>
      </c>
      <c r="G8" s="121" t="s">
        <v>350</v>
      </c>
      <c r="H8" s="54"/>
      <c r="I8" s="122" t="s">
        <v>119</v>
      </c>
      <c r="J8" s="47" t="n">
        <f aca="false">B8*D8</f>
        <v>0</v>
      </c>
      <c r="K8" s="47" t="n">
        <f aca="false">C8*D8</f>
        <v>0</v>
      </c>
    </row>
    <row r="9" customFormat="false" ht="24.9" hidden="false" customHeight="true" outlineLevel="0" collapsed="false">
      <c r="A9" s="48" t="s">
        <v>351</v>
      </c>
      <c r="B9" s="49" t="n">
        <v>52000</v>
      </c>
      <c r="C9" s="39" t="n">
        <f aca="false">B9*1.27</f>
        <v>66040</v>
      </c>
      <c r="D9" s="50"/>
      <c r="E9" s="68" t="s">
        <v>57</v>
      </c>
      <c r="F9" s="100" t="n">
        <v>2</v>
      </c>
      <c r="G9" s="123" t="s">
        <v>352</v>
      </c>
      <c r="H9" s="54" t="n">
        <v>4895039100953</v>
      </c>
      <c r="I9" s="122" t="s">
        <v>119</v>
      </c>
      <c r="J9" s="47" t="n">
        <f aca="false">B9*D9</f>
        <v>0</v>
      </c>
      <c r="K9" s="47" t="n">
        <f aca="false">C9*D9</f>
        <v>0</v>
      </c>
    </row>
    <row r="10" customFormat="false" ht="24.9" hidden="false" customHeight="true" outlineLevel="0" collapsed="false">
      <c r="A10" s="48" t="s">
        <v>353</v>
      </c>
      <c r="B10" s="49" t="n">
        <v>53000</v>
      </c>
      <c r="C10" s="39" t="n">
        <f aca="false">B10*1.27</f>
        <v>67310</v>
      </c>
      <c r="D10" s="50"/>
      <c r="E10" s="68" t="s">
        <v>57</v>
      </c>
      <c r="F10" s="100" t="n">
        <v>2</v>
      </c>
      <c r="G10" s="123" t="s">
        <v>352</v>
      </c>
      <c r="H10" s="124"/>
      <c r="I10" s="86" t="s">
        <v>119</v>
      </c>
      <c r="J10" s="47" t="n">
        <f aca="false">B10*D10</f>
        <v>0</v>
      </c>
      <c r="K10" s="47" t="n">
        <f aca="false">C10*D10</f>
        <v>0</v>
      </c>
    </row>
    <row r="11" customFormat="false" ht="24.9" hidden="false" customHeight="true" outlineLevel="0" collapsed="false">
      <c r="A11" s="48" t="s">
        <v>354</v>
      </c>
      <c r="B11" s="49" t="n">
        <v>53000</v>
      </c>
      <c r="C11" s="39" t="n">
        <f aca="false">B11*1.27</f>
        <v>67310</v>
      </c>
      <c r="D11" s="50"/>
      <c r="E11" s="68" t="s">
        <v>57</v>
      </c>
      <c r="F11" s="100" t="n">
        <v>2</v>
      </c>
      <c r="G11" s="123" t="s">
        <v>352</v>
      </c>
      <c r="H11" s="124"/>
      <c r="I11" s="122" t="s">
        <v>119</v>
      </c>
      <c r="J11" s="47" t="n">
        <f aca="false">B11*D11</f>
        <v>0</v>
      </c>
      <c r="K11" s="47" t="n">
        <f aca="false">C11*D11</f>
        <v>0</v>
      </c>
    </row>
    <row r="12" customFormat="false" ht="24.9" hidden="false" customHeight="true" outlineLevel="0" collapsed="false">
      <c r="A12" s="48" t="s">
        <v>355</v>
      </c>
      <c r="B12" s="49" t="n">
        <v>11500</v>
      </c>
      <c r="C12" s="39" t="n">
        <f aca="false">B12*1.27</f>
        <v>14605</v>
      </c>
      <c r="D12" s="50"/>
      <c r="E12" s="68" t="s">
        <v>57</v>
      </c>
      <c r="F12" s="100" t="n">
        <v>8</v>
      </c>
      <c r="G12" s="52" t="s">
        <v>356</v>
      </c>
      <c r="H12" s="124"/>
      <c r="I12" s="86" t="s">
        <v>119</v>
      </c>
      <c r="J12" s="47" t="n">
        <f aca="false">B12*D12</f>
        <v>0</v>
      </c>
      <c r="K12" s="47" t="n">
        <f aca="false">C12*D12</f>
        <v>0</v>
      </c>
    </row>
    <row r="13" customFormat="false" ht="36" hidden="false" customHeight="true" outlineLevel="0" collapsed="false">
      <c r="A13" s="48" t="s">
        <v>357</v>
      </c>
      <c r="B13" s="47" t="n">
        <v>11500</v>
      </c>
      <c r="C13" s="82" t="n">
        <f aca="false">B13*1.27</f>
        <v>14605</v>
      </c>
      <c r="D13" s="50"/>
      <c r="E13" s="83" t="s">
        <v>243</v>
      </c>
      <c r="F13" s="84" t="n">
        <v>1</v>
      </c>
      <c r="G13" s="125" t="s">
        <v>358</v>
      </c>
      <c r="H13" s="112"/>
      <c r="I13" s="86" t="s">
        <v>119</v>
      </c>
      <c r="J13" s="47" t="n">
        <f aca="false">B13*D13</f>
        <v>0</v>
      </c>
      <c r="K13" s="47" t="n">
        <f aca="false">C13*D13</f>
        <v>0</v>
      </c>
    </row>
    <row r="14" customFormat="false" ht="24.9" hidden="false" customHeight="true" outlineLevel="0" collapsed="false">
      <c r="A14" s="48" t="s">
        <v>359</v>
      </c>
      <c r="B14" s="49" t="n">
        <v>69000</v>
      </c>
      <c r="C14" s="39" t="n">
        <f aca="false">B14*1.27</f>
        <v>87630</v>
      </c>
      <c r="D14" s="50"/>
      <c r="E14" s="68" t="s">
        <v>57</v>
      </c>
      <c r="F14" s="53" t="n">
        <v>1</v>
      </c>
      <c r="G14" s="52" t="s">
        <v>360</v>
      </c>
      <c r="H14" s="124"/>
      <c r="I14" s="122" t="s">
        <v>119</v>
      </c>
      <c r="J14" s="47" t="n">
        <f aca="false">B14*D14</f>
        <v>0</v>
      </c>
      <c r="K14" s="47" t="n">
        <f aca="false">C14*D14</f>
        <v>0</v>
      </c>
    </row>
    <row r="15" customFormat="false" ht="24.9" hidden="false" customHeight="true" outlineLevel="0" collapsed="false">
      <c r="A15" s="48" t="s">
        <v>361</v>
      </c>
      <c r="B15" s="49" t="n">
        <v>78000</v>
      </c>
      <c r="C15" s="39" t="n">
        <f aca="false">B15*1.27</f>
        <v>99060</v>
      </c>
      <c r="D15" s="50"/>
      <c r="E15" s="68" t="s">
        <v>57</v>
      </c>
      <c r="F15" s="53" t="n">
        <v>1</v>
      </c>
      <c r="G15" s="52" t="s">
        <v>360</v>
      </c>
      <c r="H15" s="124"/>
      <c r="I15" s="122"/>
      <c r="J15" s="47" t="n">
        <f aca="false">B15*D15</f>
        <v>0</v>
      </c>
      <c r="K15" s="47" t="n">
        <f aca="false">C15*D15</f>
        <v>0</v>
      </c>
    </row>
    <row r="16" customFormat="false" ht="24.9" hidden="false" customHeight="true" outlineLevel="0" collapsed="false">
      <c r="A16" s="48" t="s">
        <v>362</v>
      </c>
      <c r="B16" s="49" t="n">
        <v>87500</v>
      </c>
      <c r="C16" s="39" t="n">
        <f aca="false">B16*1.27</f>
        <v>111125</v>
      </c>
      <c r="D16" s="50"/>
      <c r="E16" s="68" t="s">
        <v>57</v>
      </c>
      <c r="F16" s="53" t="n">
        <v>1</v>
      </c>
      <c r="G16" s="52" t="s">
        <v>360</v>
      </c>
      <c r="H16" s="124"/>
      <c r="I16" s="86" t="s">
        <v>119</v>
      </c>
      <c r="J16" s="47" t="n">
        <f aca="false">B16*D16</f>
        <v>0</v>
      </c>
      <c r="K16" s="47" t="n">
        <f aca="false">C16*D16</f>
        <v>0</v>
      </c>
    </row>
    <row r="17" customFormat="false" ht="30" hidden="false" customHeight="true" outlineLevel="0" collapsed="false">
      <c r="A17" s="35" t="s">
        <v>363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</row>
    <row r="18" customFormat="false" ht="24.9" hidden="false" customHeight="true" outlineLevel="0" collapsed="false">
      <c r="A18" s="48" t="s">
        <v>364</v>
      </c>
      <c r="B18" s="49" t="n">
        <v>1220</v>
      </c>
      <c r="C18" s="39" t="n">
        <f aca="false">B18*1.27</f>
        <v>1549.4</v>
      </c>
      <c r="D18" s="50"/>
      <c r="E18" s="51" t="s">
        <v>57</v>
      </c>
      <c r="F18" s="53" t="n">
        <v>6</v>
      </c>
      <c r="G18" s="52" t="s">
        <v>365</v>
      </c>
      <c r="H18" s="59" t="s">
        <v>366</v>
      </c>
      <c r="I18" s="55" t="n">
        <v>12</v>
      </c>
      <c r="J18" s="49" t="n">
        <f aca="false">B18*D18</f>
        <v>0</v>
      </c>
      <c r="K18" s="49" t="n">
        <f aca="false">C18*D18</f>
        <v>0</v>
      </c>
    </row>
    <row r="19" customFormat="false" ht="24.9" hidden="false" customHeight="true" outlineLevel="0" collapsed="false">
      <c r="A19" s="48" t="s">
        <v>367</v>
      </c>
      <c r="B19" s="49" t="n">
        <v>2250</v>
      </c>
      <c r="C19" s="39" t="n">
        <f aca="false">B19*1.27</f>
        <v>2857.5</v>
      </c>
      <c r="D19" s="126"/>
      <c r="E19" s="51" t="s">
        <v>57</v>
      </c>
      <c r="F19" s="53" t="n">
        <v>6</v>
      </c>
      <c r="G19" s="52" t="s">
        <v>365</v>
      </c>
      <c r="H19" s="59" t="s">
        <v>368</v>
      </c>
      <c r="I19" s="55" t="n">
        <v>12</v>
      </c>
      <c r="J19" s="49" t="n">
        <f aca="false">B19*D19</f>
        <v>0</v>
      </c>
      <c r="K19" s="49" t="n">
        <f aca="false">C19*D19</f>
        <v>0</v>
      </c>
    </row>
    <row r="20" customFormat="false" ht="24.9" hidden="false" customHeight="true" outlineLevel="0" collapsed="false">
      <c r="A20" s="48" t="s">
        <v>369</v>
      </c>
      <c r="B20" s="49" t="n">
        <v>5090</v>
      </c>
      <c r="C20" s="127" t="n">
        <f aca="false">B20*1.27</f>
        <v>6464.3</v>
      </c>
      <c r="D20" s="126"/>
      <c r="E20" s="51" t="s">
        <v>57</v>
      </c>
      <c r="F20" s="53" t="n">
        <v>6</v>
      </c>
      <c r="G20" s="52" t="s">
        <v>365</v>
      </c>
      <c r="H20" s="59" t="s">
        <v>370</v>
      </c>
      <c r="I20" s="55" t="n">
        <v>12</v>
      </c>
      <c r="J20" s="49" t="n">
        <f aca="false">B20*D20</f>
        <v>0</v>
      </c>
      <c r="K20" s="49" t="n">
        <f aca="false">C20*D20</f>
        <v>0</v>
      </c>
    </row>
    <row r="21" customFormat="false" ht="24.9" hidden="false" customHeight="true" outlineLevel="0" collapsed="false">
      <c r="A21" s="48" t="s">
        <v>371</v>
      </c>
      <c r="B21" s="49" t="n">
        <v>720</v>
      </c>
      <c r="C21" s="39" t="n">
        <f aca="false">B21*1.27</f>
        <v>914.4</v>
      </c>
      <c r="D21" s="126"/>
      <c r="E21" s="51" t="s">
        <v>57</v>
      </c>
      <c r="F21" s="53" t="n">
        <v>6</v>
      </c>
      <c r="G21" s="52" t="s">
        <v>365</v>
      </c>
      <c r="H21" s="59" t="s">
        <v>372</v>
      </c>
      <c r="I21" s="55" t="n">
        <v>12</v>
      </c>
      <c r="J21" s="49" t="n">
        <f aca="false">B21*D21</f>
        <v>0</v>
      </c>
      <c r="K21" s="49" t="n">
        <f aca="false">C21*D21</f>
        <v>0</v>
      </c>
    </row>
    <row r="22" customFormat="false" ht="24.9" hidden="false" customHeight="true" outlineLevel="0" collapsed="false">
      <c r="A22" s="128" t="s">
        <v>373</v>
      </c>
      <c r="B22" s="49" t="n">
        <v>1300</v>
      </c>
      <c r="C22" s="39" t="n">
        <f aca="false">B22*1.27</f>
        <v>1651</v>
      </c>
      <c r="D22" s="129"/>
      <c r="E22" s="51" t="s">
        <v>57</v>
      </c>
      <c r="F22" s="53" t="n">
        <v>6</v>
      </c>
      <c r="G22" s="52" t="s">
        <v>365</v>
      </c>
      <c r="H22" s="59" t="s">
        <v>374</v>
      </c>
      <c r="I22" s="55" t="n">
        <v>12</v>
      </c>
      <c r="J22" s="49" t="n">
        <f aca="false">B22*D22</f>
        <v>0</v>
      </c>
      <c r="K22" s="49" t="n">
        <f aca="false">C22*D22</f>
        <v>0</v>
      </c>
    </row>
    <row r="23" customFormat="false" ht="24.9" hidden="false" customHeight="true" outlineLevel="0" collapsed="false">
      <c r="A23" s="48" t="s">
        <v>375</v>
      </c>
      <c r="B23" s="49" t="n">
        <v>95</v>
      </c>
      <c r="C23" s="39" t="n">
        <f aca="false">B23*1.27</f>
        <v>120.65</v>
      </c>
      <c r="D23" s="50"/>
      <c r="E23" s="51" t="s">
        <v>57</v>
      </c>
      <c r="F23" s="100" t="n">
        <v>12</v>
      </c>
      <c r="G23" s="130" t="s">
        <v>376</v>
      </c>
      <c r="H23" s="54" t="n">
        <v>5999887268274</v>
      </c>
      <c r="I23" s="55" t="n">
        <v>12</v>
      </c>
      <c r="J23" s="49" t="n">
        <f aca="false">B23*D23</f>
        <v>0</v>
      </c>
      <c r="K23" s="49" t="n">
        <f aca="false">C23*D23</f>
        <v>0</v>
      </c>
    </row>
    <row r="24" customFormat="false" ht="24.9" hidden="false" customHeight="true" outlineLevel="0" collapsed="false">
      <c r="A24" s="131" t="s">
        <v>377</v>
      </c>
      <c r="B24" s="49" t="n">
        <v>130</v>
      </c>
      <c r="C24" s="39" t="n">
        <f aca="false">B24*1.27</f>
        <v>165.1</v>
      </c>
      <c r="D24" s="132"/>
      <c r="E24" s="51" t="s">
        <v>57</v>
      </c>
      <c r="F24" s="53" t="n">
        <v>6</v>
      </c>
      <c r="G24" s="130" t="s">
        <v>376</v>
      </c>
      <c r="H24" s="133" t="n">
        <v>5999887268243</v>
      </c>
      <c r="I24" s="55" t="n">
        <v>12</v>
      </c>
      <c r="J24" s="49" t="n">
        <f aca="false">B24*D24</f>
        <v>0</v>
      </c>
      <c r="K24" s="49" t="n">
        <f aca="false">C24*D24</f>
        <v>0</v>
      </c>
    </row>
    <row r="25" customFormat="false" ht="24.9" hidden="false" customHeight="true" outlineLevel="0" collapsed="false">
      <c r="A25" s="128" t="s">
        <v>378</v>
      </c>
      <c r="B25" s="49" t="n">
        <v>215</v>
      </c>
      <c r="C25" s="39" t="n">
        <f aca="false">B25*1.27</f>
        <v>273.05</v>
      </c>
      <c r="D25" s="132"/>
      <c r="E25" s="51" t="s">
        <v>57</v>
      </c>
      <c r="F25" s="53" t="n">
        <v>15</v>
      </c>
      <c r="G25" s="52" t="s">
        <v>379</v>
      </c>
      <c r="H25" s="59" t="n">
        <v>5999558702823</v>
      </c>
      <c r="I25" s="55" t="n">
        <v>12</v>
      </c>
      <c r="J25" s="49" t="n">
        <f aca="false">B25*D25</f>
        <v>0</v>
      </c>
      <c r="K25" s="134" t="n">
        <f aca="false">C25*D25</f>
        <v>0</v>
      </c>
    </row>
    <row r="26" customFormat="false" ht="24.9" hidden="false" customHeight="true" outlineLevel="0" collapsed="false">
      <c r="A26" s="48" t="s">
        <v>380</v>
      </c>
      <c r="B26" s="49" t="n">
        <v>440</v>
      </c>
      <c r="C26" s="39" t="n">
        <f aca="false">B26*1.27</f>
        <v>558.8</v>
      </c>
      <c r="D26" s="50"/>
      <c r="E26" s="51" t="s">
        <v>57</v>
      </c>
      <c r="F26" s="53" t="n">
        <v>10</v>
      </c>
      <c r="G26" s="130" t="s">
        <v>381</v>
      </c>
      <c r="H26" s="54" t="n">
        <v>5998213106075</v>
      </c>
      <c r="I26" s="55" t="s">
        <v>382</v>
      </c>
      <c r="J26" s="49" t="n">
        <f aca="false">B26*D26</f>
        <v>0</v>
      </c>
      <c r="K26" s="49" t="n">
        <f aca="false">C26*D26</f>
        <v>0</v>
      </c>
    </row>
    <row r="27" customFormat="false" ht="24.9" hidden="false" customHeight="true" outlineLevel="0" collapsed="false">
      <c r="A27" s="48" t="s">
        <v>383</v>
      </c>
      <c r="B27" s="49" t="n">
        <v>1750</v>
      </c>
      <c r="C27" s="39" t="n">
        <f aca="false">B27*1.27</f>
        <v>2222.5</v>
      </c>
      <c r="D27" s="50"/>
      <c r="E27" s="51" t="s">
        <v>57</v>
      </c>
      <c r="F27" s="53" t="n">
        <v>1</v>
      </c>
      <c r="G27" s="130" t="s">
        <v>381</v>
      </c>
      <c r="H27" s="54" t="n">
        <v>5998213106099</v>
      </c>
      <c r="I27" s="55" t="s">
        <v>382</v>
      </c>
      <c r="J27" s="49" t="n">
        <f aca="false">B27*D27</f>
        <v>0</v>
      </c>
      <c r="K27" s="49" t="n">
        <f aca="false">C27*D27</f>
        <v>0</v>
      </c>
    </row>
    <row r="28" customFormat="false" ht="22.5" hidden="false" customHeight="true" outlineLevel="0" collapsed="false">
      <c r="K28" s="135" t="n">
        <f aca="false">SUM(K6:K27)</f>
        <v>0</v>
      </c>
    </row>
  </sheetData>
  <mergeCells count="3">
    <mergeCell ref="A1:K4"/>
    <mergeCell ref="B6:K6"/>
    <mergeCell ref="B17:K17"/>
  </mergeCells>
  <hyperlinks>
    <hyperlink ref="A6" r:id="rId2" display="HÁZTARTÁSI GÉPEK &amp; KIEGÉSZÍTŐK"/>
    <hyperlink ref="A17" r:id="rId3" display="OLAJ, VÍZ, ZÖLDSÉGKEVERÉK, FÖLD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H1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RowHeight="14.4" zeroHeight="false" outlineLevelRow="0" outlineLevelCol="0"/>
  <cols>
    <col collapsed="false" customWidth="true" hidden="false" outlineLevel="0" max="1" min="1" style="0" width="59.44"/>
    <col collapsed="false" customWidth="true" hidden="false" outlineLevel="0" max="2" min="2" style="0" width="9.44"/>
    <col collapsed="false" customWidth="true" hidden="false" outlineLevel="0" max="3" min="3" style="0" width="7"/>
    <col collapsed="false" customWidth="true" hidden="false" outlineLevel="0" max="4" min="4" style="0" width="14.66"/>
    <col collapsed="false" customWidth="true" hidden="false" outlineLevel="0" max="5" min="5" style="0" width="10.33"/>
    <col collapsed="false" customWidth="true" hidden="false" outlineLevel="0" max="6" min="6" style="0" width="44.33"/>
    <col collapsed="false" customWidth="true" hidden="false" outlineLevel="0" max="7" min="7" style="0" width="11.11"/>
    <col collapsed="false" customWidth="true" hidden="false" outlineLevel="0" max="8" min="8" style="0" width="17.33"/>
    <col collapsed="false" customWidth="true" hidden="false" outlineLevel="0" max="1025" min="9" style="0" width="8.67"/>
  </cols>
  <sheetData>
    <row r="3" customFormat="false" ht="62.25" hidden="false" customHeight="true" outlineLevel="0" collapsed="false"/>
    <row r="4" customFormat="false" ht="64.5" hidden="false" customHeight="true" outlineLevel="0" collapsed="false"/>
    <row r="5" s="94" customFormat="true" ht="42" hidden="false" customHeight="true" outlineLevel="0" collapsed="false">
      <c r="A5" s="136" t="s">
        <v>44</v>
      </c>
      <c r="B5" s="137" t="s">
        <v>384</v>
      </c>
      <c r="C5" s="138" t="s">
        <v>385</v>
      </c>
      <c r="D5" s="136" t="s">
        <v>386</v>
      </c>
      <c r="E5" s="136" t="s">
        <v>48</v>
      </c>
      <c r="F5" s="136" t="s">
        <v>49</v>
      </c>
      <c r="G5" s="139" t="s">
        <v>54</v>
      </c>
      <c r="H5" s="93" t="s">
        <v>51</v>
      </c>
    </row>
    <row r="6" s="94" customFormat="true" ht="30" hidden="false" customHeight="true" outlineLevel="0" collapsed="false">
      <c r="A6" s="140" t="s">
        <v>387</v>
      </c>
      <c r="B6" s="141" t="s">
        <v>388</v>
      </c>
      <c r="C6" s="141"/>
    </row>
    <row r="7" s="94" customFormat="true" ht="39" hidden="false" customHeight="true" outlineLevel="0" collapsed="false">
      <c r="A7" s="48" t="s">
        <v>389</v>
      </c>
      <c r="B7" s="49" t="n">
        <v>6400</v>
      </c>
      <c r="C7" s="142" t="n">
        <v>0.27</v>
      </c>
      <c r="D7" s="143"/>
      <c r="E7" s="53" t="s">
        <v>390</v>
      </c>
      <c r="F7" s="144" t="s">
        <v>391</v>
      </c>
      <c r="G7" s="145" t="n">
        <f aca="false">(B7*1.18)*D7*1.8</f>
        <v>0</v>
      </c>
      <c r="H7" s="59"/>
    </row>
    <row r="8" s="94" customFormat="true" ht="30" hidden="false" customHeight="true" outlineLevel="0" collapsed="false">
      <c r="A8" s="146" t="s">
        <v>392</v>
      </c>
      <c r="B8" s="147"/>
      <c r="C8" s="147"/>
      <c r="D8" s="147"/>
      <c r="E8" s="147"/>
      <c r="F8" s="147"/>
      <c r="G8" s="147"/>
      <c r="H8" s="59"/>
    </row>
    <row r="9" s="94" customFormat="true" ht="30" hidden="false" customHeight="true" outlineLevel="0" collapsed="false">
      <c r="A9" s="48" t="s">
        <v>393</v>
      </c>
      <c r="B9" s="49" t="n">
        <v>1090</v>
      </c>
      <c r="C9" s="142" t="n">
        <v>0.27</v>
      </c>
      <c r="D9" s="143"/>
      <c r="E9" s="53" t="s">
        <v>394</v>
      </c>
      <c r="F9" s="42" t="s">
        <v>58</v>
      </c>
      <c r="G9" s="145" t="n">
        <f aca="false">(B9*1.27)*D9*5</f>
        <v>0</v>
      </c>
      <c r="H9" s="59"/>
    </row>
    <row r="10" s="94" customFormat="true" ht="30" hidden="false" customHeight="true" outlineLevel="0" collapsed="false">
      <c r="A10" s="48" t="s">
        <v>395</v>
      </c>
      <c r="B10" s="49" t="n">
        <v>990</v>
      </c>
      <c r="C10" s="142" t="n">
        <v>0.27</v>
      </c>
      <c r="D10" s="143"/>
      <c r="E10" s="53" t="s">
        <v>394</v>
      </c>
      <c r="F10" s="42" t="s">
        <v>58</v>
      </c>
      <c r="G10" s="145" t="n">
        <f aca="false">(B10*1.27)*D10*25</f>
        <v>0</v>
      </c>
      <c r="H10" s="53"/>
    </row>
    <row r="11" s="94" customFormat="true" ht="30" hidden="false" customHeight="true" outlineLevel="0" collapsed="false">
      <c r="A11" s="48" t="s">
        <v>396</v>
      </c>
      <c r="B11" s="49" t="n">
        <v>970</v>
      </c>
      <c r="C11" s="142" t="n">
        <v>0.27</v>
      </c>
      <c r="D11" s="143"/>
      <c r="E11" s="53" t="s">
        <v>394</v>
      </c>
      <c r="F11" s="52" t="s">
        <v>62</v>
      </c>
      <c r="G11" s="145" t="n">
        <f aca="false">(B11*1.27)*D11*5</f>
        <v>0</v>
      </c>
      <c r="H11" s="53"/>
    </row>
    <row r="12" s="94" customFormat="true" ht="30" hidden="false" customHeight="true" outlineLevel="0" collapsed="false">
      <c r="A12" s="48" t="s">
        <v>397</v>
      </c>
      <c r="B12" s="49" t="n">
        <v>930</v>
      </c>
      <c r="C12" s="142" t="n">
        <v>0.27</v>
      </c>
      <c r="D12" s="143"/>
      <c r="E12" s="53" t="s">
        <v>394</v>
      </c>
      <c r="F12" s="52" t="s">
        <v>62</v>
      </c>
      <c r="G12" s="145" t="n">
        <f aca="false">(B12*1.27)*D12*25</f>
        <v>0</v>
      </c>
      <c r="H12" s="53"/>
    </row>
    <row r="13" s="94" customFormat="true" ht="30" hidden="false" customHeight="true" outlineLevel="0" collapsed="false">
      <c r="A13" s="48" t="s">
        <v>398</v>
      </c>
      <c r="B13" s="49" t="n">
        <v>1159.45</v>
      </c>
      <c r="C13" s="142" t="n">
        <v>0.27</v>
      </c>
      <c r="D13" s="143"/>
      <c r="E13" s="53" t="s">
        <v>394</v>
      </c>
      <c r="F13" s="52" t="s">
        <v>62</v>
      </c>
      <c r="G13" s="145" t="n">
        <f aca="false">(B13*1.27)*D13*25</f>
        <v>0</v>
      </c>
      <c r="H13" s="53"/>
    </row>
    <row r="14" s="94" customFormat="true" ht="30" hidden="false" customHeight="true" outlineLevel="0" collapsed="false">
      <c r="A14" s="48" t="s">
        <v>399</v>
      </c>
      <c r="B14" s="49" t="n">
        <v>1009.84</v>
      </c>
      <c r="C14" s="142" t="n">
        <v>0.27</v>
      </c>
      <c r="D14" s="143"/>
      <c r="E14" s="53" t="s">
        <v>394</v>
      </c>
      <c r="F14" s="52" t="s">
        <v>62</v>
      </c>
      <c r="G14" s="145" t="n">
        <f aca="false">(B14*1.27)*D14*25</f>
        <v>0</v>
      </c>
      <c r="H14" s="53"/>
    </row>
    <row r="15" s="94" customFormat="true" ht="30" hidden="false" customHeight="true" outlineLevel="0" collapsed="false">
      <c r="A15" s="48" t="s">
        <v>400</v>
      </c>
      <c r="B15" s="148" t="n">
        <v>650</v>
      </c>
      <c r="C15" s="142" t="n">
        <v>0.27</v>
      </c>
      <c r="D15" s="143"/>
      <c r="E15" s="53" t="s">
        <v>394</v>
      </c>
      <c r="F15" s="42" t="s">
        <v>58</v>
      </c>
      <c r="G15" s="145" t="n">
        <f aca="false">(B15*1.27)*D15*5</f>
        <v>0</v>
      </c>
      <c r="H15" s="53"/>
    </row>
    <row r="16" s="94" customFormat="true" ht="30" hidden="false" customHeight="true" outlineLevel="0" collapsed="false">
      <c r="A16" s="48" t="s">
        <v>401</v>
      </c>
      <c r="B16" s="148" t="n">
        <v>630</v>
      </c>
      <c r="C16" s="142" t="n">
        <v>0.27</v>
      </c>
      <c r="D16" s="143"/>
      <c r="E16" s="53" t="s">
        <v>394</v>
      </c>
      <c r="F16" s="42" t="s">
        <v>58</v>
      </c>
      <c r="G16" s="145" t="n">
        <f aca="false">(B16*1.27)*D16*25</f>
        <v>0</v>
      </c>
      <c r="H16" s="53"/>
    </row>
    <row r="17" s="94" customFormat="true" ht="30" hidden="false" customHeight="true" outlineLevel="0" collapsed="false">
      <c r="A17" s="48" t="s">
        <v>402</v>
      </c>
      <c r="B17" s="148" t="n">
        <v>630</v>
      </c>
      <c r="C17" s="142" t="n">
        <v>0.27</v>
      </c>
      <c r="D17" s="143"/>
      <c r="E17" s="53" t="s">
        <v>394</v>
      </c>
      <c r="F17" s="42" t="s">
        <v>58</v>
      </c>
      <c r="G17" s="145" t="n">
        <f aca="false">(B17*1.27)*D17*25</f>
        <v>0</v>
      </c>
      <c r="H17" s="53"/>
    </row>
    <row r="18" s="94" customFormat="true" ht="30" hidden="false" customHeight="true" outlineLevel="0" collapsed="false">
      <c r="A18" s="48" t="s">
        <v>403</v>
      </c>
      <c r="B18" s="148" t="n">
        <v>600</v>
      </c>
      <c r="C18" s="142" t="n">
        <v>0.27</v>
      </c>
      <c r="D18" s="143"/>
      <c r="E18" s="53" t="s">
        <v>394</v>
      </c>
      <c r="F18" s="52" t="s">
        <v>62</v>
      </c>
      <c r="G18" s="145" t="n">
        <f aca="false">(B18*1.27)*D18*5</f>
        <v>0</v>
      </c>
      <c r="H18" s="53"/>
    </row>
    <row r="19" s="94" customFormat="true" ht="30" hidden="false" customHeight="true" outlineLevel="0" collapsed="false">
      <c r="A19" s="48" t="s">
        <v>404</v>
      </c>
      <c r="B19" s="148" t="n">
        <v>590</v>
      </c>
      <c r="C19" s="142" t="n">
        <v>0.27</v>
      </c>
      <c r="D19" s="143"/>
      <c r="E19" s="53" t="s">
        <v>394</v>
      </c>
      <c r="F19" s="52" t="s">
        <v>62</v>
      </c>
      <c r="G19" s="145" t="n">
        <f aca="false">(B19*1.27)*D19*25</f>
        <v>0</v>
      </c>
      <c r="H19" s="53"/>
    </row>
    <row r="20" s="94" customFormat="true" ht="30" hidden="false" customHeight="true" outlineLevel="0" collapsed="false">
      <c r="A20" s="48" t="s">
        <v>405</v>
      </c>
      <c r="B20" s="148" t="n">
        <v>860.24</v>
      </c>
      <c r="C20" s="142" t="n">
        <v>0.27</v>
      </c>
      <c r="D20" s="143"/>
      <c r="E20" s="53" t="s">
        <v>394</v>
      </c>
      <c r="F20" s="52" t="s">
        <v>62</v>
      </c>
      <c r="G20" s="145" t="n">
        <f aca="false">(B20*1.27)*D20*25</f>
        <v>0</v>
      </c>
      <c r="H20" s="53"/>
    </row>
    <row r="21" s="94" customFormat="true" ht="36" hidden="false" customHeight="true" outlineLevel="0" collapsed="false">
      <c r="A21" s="48" t="s">
        <v>406</v>
      </c>
      <c r="B21" s="148" t="n">
        <v>1480</v>
      </c>
      <c r="C21" s="142" t="n">
        <v>0.27</v>
      </c>
      <c r="D21" s="143"/>
      <c r="E21" s="53" t="s">
        <v>394</v>
      </c>
      <c r="F21" s="125" t="s">
        <v>407</v>
      </c>
      <c r="G21" s="145" t="n">
        <f aca="false">(B21*1.27)*D21*2</f>
        <v>0</v>
      </c>
      <c r="H21" s="53" t="s">
        <v>408</v>
      </c>
    </row>
    <row r="22" s="94" customFormat="true" ht="36" hidden="false" customHeight="true" outlineLevel="0" collapsed="false">
      <c r="A22" s="48" t="s">
        <v>409</v>
      </c>
      <c r="B22" s="148" t="n">
        <v>1450</v>
      </c>
      <c r="C22" s="142" t="n">
        <v>0.27</v>
      </c>
      <c r="D22" s="143"/>
      <c r="E22" s="53" t="s">
        <v>394</v>
      </c>
      <c r="F22" s="125" t="s">
        <v>410</v>
      </c>
      <c r="G22" s="145" t="n">
        <f aca="false">(B22*1.27)*D22*2</f>
        <v>0</v>
      </c>
      <c r="H22" s="53" t="s">
        <v>411</v>
      </c>
    </row>
    <row r="23" s="94" customFormat="true" ht="36" hidden="false" customHeight="true" outlineLevel="0" collapsed="false">
      <c r="A23" s="48" t="s">
        <v>412</v>
      </c>
      <c r="B23" s="148" t="n">
        <v>2180</v>
      </c>
      <c r="C23" s="142" t="n">
        <v>0.27</v>
      </c>
      <c r="D23" s="143"/>
      <c r="E23" s="53" t="s">
        <v>394</v>
      </c>
      <c r="F23" s="125" t="s">
        <v>413</v>
      </c>
      <c r="G23" s="145" t="n">
        <f aca="false">(B23*1.27)*D23*2</f>
        <v>0</v>
      </c>
      <c r="H23" s="53" t="s">
        <v>414</v>
      </c>
    </row>
    <row r="24" s="94" customFormat="true" ht="36" hidden="false" customHeight="true" outlineLevel="0" collapsed="false">
      <c r="A24" s="48" t="s">
        <v>415</v>
      </c>
      <c r="B24" s="148" t="n">
        <v>2200</v>
      </c>
      <c r="C24" s="142" t="n">
        <v>0.27</v>
      </c>
      <c r="D24" s="143"/>
      <c r="E24" s="53" t="s">
        <v>394</v>
      </c>
      <c r="F24" s="125" t="s">
        <v>416</v>
      </c>
      <c r="G24" s="145" t="n">
        <f aca="false">(B24*1.27)*D24*2</f>
        <v>0</v>
      </c>
      <c r="H24" s="53" t="s">
        <v>417</v>
      </c>
    </row>
    <row r="25" s="94" customFormat="true" ht="36" hidden="false" customHeight="true" outlineLevel="0" collapsed="false">
      <c r="A25" s="48" t="s">
        <v>418</v>
      </c>
      <c r="B25" s="148" t="n">
        <v>2960</v>
      </c>
      <c r="C25" s="142" t="n">
        <v>0.27</v>
      </c>
      <c r="D25" s="143"/>
      <c r="E25" s="100" t="s">
        <v>419</v>
      </c>
      <c r="F25" s="125" t="s">
        <v>420</v>
      </c>
      <c r="G25" s="145" t="n">
        <f aca="false">(B25*1.27)*D25*2</f>
        <v>0</v>
      </c>
      <c r="H25" s="53" t="s">
        <v>421</v>
      </c>
    </row>
    <row r="26" s="94" customFormat="true" ht="30" hidden="false" customHeight="true" outlineLevel="0" collapsed="false">
      <c r="A26" s="48" t="s">
        <v>422</v>
      </c>
      <c r="B26" s="49" t="n">
        <v>800</v>
      </c>
      <c r="C26" s="142" t="n">
        <v>0.27</v>
      </c>
      <c r="D26" s="143"/>
      <c r="E26" s="100" t="s">
        <v>394</v>
      </c>
      <c r="F26" s="52" t="s">
        <v>62</v>
      </c>
      <c r="G26" s="145" t="n">
        <f aca="false">(B26*1.27)*D26*25</f>
        <v>0</v>
      </c>
      <c r="H26" s="53"/>
    </row>
    <row r="27" s="94" customFormat="true" ht="30" hidden="false" customHeight="true" outlineLevel="0" collapsed="false">
      <c r="A27" s="48" t="s">
        <v>423</v>
      </c>
      <c r="B27" s="49" t="n">
        <v>880</v>
      </c>
      <c r="C27" s="142" t="n">
        <v>0.27</v>
      </c>
      <c r="D27" s="143"/>
      <c r="E27" s="100" t="s">
        <v>424</v>
      </c>
      <c r="F27" s="52" t="s">
        <v>62</v>
      </c>
      <c r="G27" s="145" t="n">
        <f aca="false">(B27*1.27)*D27*3</f>
        <v>0</v>
      </c>
      <c r="H27" s="53"/>
    </row>
    <row r="28" s="94" customFormat="true" ht="30" hidden="false" customHeight="true" outlineLevel="0" collapsed="false">
      <c r="A28" s="48" t="s">
        <v>425</v>
      </c>
      <c r="B28" s="49" t="n">
        <v>800</v>
      </c>
      <c r="C28" s="142" t="n">
        <v>0.27</v>
      </c>
      <c r="D28" s="143"/>
      <c r="E28" s="100" t="s">
        <v>394</v>
      </c>
      <c r="F28" s="52" t="s">
        <v>186</v>
      </c>
      <c r="G28" s="145" t="n">
        <f aca="false">(B28*1.27)*D28*25</f>
        <v>0</v>
      </c>
      <c r="H28" s="53"/>
    </row>
    <row r="29" s="94" customFormat="true" ht="30" hidden="false" customHeight="true" outlineLevel="0" collapsed="false">
      <c r="A29" s="48" t="s">
        <v>426</v>
      </c>
      <c r="B29" s="49" t="n">
        <v>880</v>
      </c>
      <c r="C29" s="142" t="n">
        <v>0.27</v>
      </c>
      <c r="D29" s="143"/>
      <c r="E29" s="100" t="s">
        <v>424</v>
      </c>
      <c r="F29" s="52" t="s">
        <v>186</v>
      </c>
      <c r="G29" s="145" t="n">
        <f aca="false">(B29*1.27)*D29*3</f>
        <v>0</v>
      </c>
      <c r="H29" s="53"/>
    </row>
    <row r="30" s="94" customFormat="true" ht="30" hidden="false" customHeight="true" outlineLevel="0" collapsed="false">
      <c r="A30" s="48" t="s">
        <v>427</v>
      </c>
      <c r="B30" s="148" t="n">
        <v>1290</v>
      </c>
      <c r="C30" s="142" t="n">
        <v>0.27</v>
      </c>
      <c r="D30" s="143"/>
      <c r="E30" s="100" t="s">
        <v>428</v>
      </c>
      <c r="F30" s="52" t="s">
        <v>184</v>
      </c>
      <c r="G30" s="145" t="n">
        <f aca="false">(B30*1.27)*D30*25</f>
        <v>0</v>
      </c>
      <c r="H30" s="59" t="s">
        <v>429</v>
      </c>
    </row>
    <row r="31" s="94" customFormat="true" ht="30" hidden="false" customHeight="true" outlineLevel="0" collapsed="false">
      <c r="A31" s="48" t="s">
        <v>430</v>
      </c>
      <c r="B31" s="148" t="n">
        <v>1420</v>
      </c>
      <c r="C31" s="142" t="n">
        <v>0.27</v>
      </c>
      <c r="D31" s="143"/>
      <c r="E31" s="100" t="s">
        <v>424</v>
      </c>
      <c r="F31" s="52" t="s">
        <v>184</v>
      </c>
      <c r="G31" s="145" t="n">
        <f aca="false">(B31*1.27)*D31*25</f>
        <v>0</v>
      </c>
      <c r="H31" s="59" t="s">
        <v>431</v>
      </c>
    </row>
    <row r="32" s="94" customFormat="true" ht="30" hidden="false" customHeight="true" outlineLevel="0" collapsed="false">
      <c r="A32" s="48" t="s">
        <v>432</v>
      </c>
      <c r="B32" s="49" t="n">
        <v>490</v>
      </c>
      <c r="C32" s="142" t="n">
        <v>0.27</v>
      </c>
      <c r="D32" s="143"/>
      <c r="E32" s="100" t="s">
        <v>428</v>
      </c>
      <c r="F32" s="52" t="s">
        <v>193</v>
      </c>
      <c r="G32" s="145" t="n">
        <f aca="false">(B32*1.27)*D32*20</f>
        <v>0</v>
      </c>
      <c r="H32" s="53"/>
    </row>
    <row r="33" s="94" customFormat="true" ht="30" hidden="false" customHeight="true" outlineLevel="0" collapsed="false">
      <c r="A33" s="48" t="s">
        <v>433</v>
      </c>
      <c r="B33" s="49" t="n">
        <v>450</v>
      </c>
      <c r="C33" s="142" t="n">
        <v>0.27</v>
      </c>
      <c r="D33" s="143"/>
      <c r="E33" s="100" t="s">
        <v>428</v>
      </c>
      <c r="F33" s="52" t="s">
        <v>193</v>
      </c>
      <c r="G33" s="145" t="n">
        <f aca="false">(B33*1.27)*D33*20</f>
        <v>0</v>
      </c>
      <c r="H33" s="53"/>
    </row>
    <row r="34" s="94" customFormat="true" ht="30" hidden="false" customHeight="true" outlineLevel="0" collapsed="false">
      <c r="A34" s="48" t="s">
        <v>434</v>
      </c>
      <c r="B34" s="49" t="n">
        <v>1100</v>
      </c>
      <c r="C34" s="142" t="n">
        <v>0.27</v>
      </c>
      <c r="D34" s="143"/>
      <c r="E34" s="100" t="s">
        <v>394</v>
      </c>
      <c r="F34" s="52" t="s">
        <v>193</v>
      </c>
      <c r="G34" s="145" t="n">
        <f aca="false">(B34*1.27)*D34*25</f>
        <v>0</v>
      </c>
      <c r="H34" s="53"/>
    </row>
    <row r="35" s="94" customFormat="true" ht="30" hidden="false" customHeight="true" outlineLevel="0" collapsed="false">
      <c r="A35" s="48" t="s">
        <v>435</v>
      </c>
      <c r="B35" s="134" t="n">
        <v>1320</v>
      </c>
      <c r="C35" s="149" t="n">
        <v>0.27</v>
      </c>
      <c r="D35" s="150"/>
      <c r="E35" s="100" t="s">
        <v>424</v>
      </c>
      <c r="F35" s="52" t="s">
        <v>193</v>
      </c>
      <c r="G35" s="145" t="n">
        <f aca="false">(B35*1.27)*D35*3</f>
        <v>0</v>
      </c>
      <c r="H35" s="53"/>
    </row>
    <row r="36" s="94" customFormat="true" ht="30" hidden="false" customHeight="true" outlineLevel="0" collapsed="false">
      <c r="A36" s="151" t="s">
        <v>436</v>
      </c>
      <c r="B36" s="134" t="n">
        <v>2300</v>
      </c>
      <c r="C36" s="149" t="n">
        <v>0.27</v>
      </c>
      <c r="D36" s="150"/>
      <c r="E36" s="53" t="s">
        <v>424</v>
      </c>
      <c r="F36" s="52" t="s">
        <v>193</v>
      </c>
      <c r="G36" s="145" t="n">
        <f aca="false">(B36*1.27)*D36*2</f>
        <v>0</v>
      </c>
      <c r="H36" s="53"/>
    </row>
    <row r="37" s="94" customFormat="true" ht="30" hidden="false" customHeight="true" outlineLevel="0" collapsed="false">
      <c r="A37" s="35" t="s">
        <v>125</v>
      </c>
      <c r="B37" s="152"/>
      <c r="C37" s="152"/>
      <c r="D37" s="152"/>
      <c r="E37" s="152"/>
      <c r="F37" s="152"/>
      <c r="G37" s="152"/>
      <c r="H37" s="53"/>
    </row>
    <row r="38" s="94" customFormat="true" ht="30" hidden="false" customHeight="true" outlineLevel="0" collapsed="false">
      <c r="A38" s="153" t="s">
        <v>437</v>
      </c>
      <c r="B38" s="49" t="n">
        <v>270</v>
      </c>
      <c r="C38" s="142" t="n">
        <v>0.27</v>
      </c>
      <c r="D38" s="154"/>
      <c r="E38" s="53" t="s">
        <v>438</v>
      </c>
      <c r="F38" s="52" t="s">
        <v>141</v>
      </c>
      <c r="G38" s="145" t="n">
        <f aca="false">(B38*1.27)*D38*5</f>
        <v>0</v>
      </c>
      <c r="H38" s="53"/>
    </row>
    <row r="39" s="94" customFormat="true" ht="30" hidden="false" customHeight="true" outlineLevel="0" collapsed="false">
      <c r="A39" s="155" t="s">
        <v>439</v>
      </c>
      <c r="B39" s="49" t="n">
        <v>305</v>
      </c>
      <c r="C39" s="142" t="n">
        <v>0.27</v>
      </c>
      <c r="D39" s="154"/>
      <c r="E39" s="53" t="s">
        <v>394</v>
      </c>
      <c r="F39" s="52" t="s">
        <v>141</v>
      </c>
      <c r="G39" s="145" t="n">
        <f aca="false">(B39*1.27)*D39*25</f>
        <v>0</v>
      </c>
      <c r="H39" s="53"/>
    </row>
    <row r="40" s="94" customFormat="true" ht="30" hidden="false" customHeight="true" outlineLevel="0" collapsed="false">
      <c r="A40" s="48" t="s">
        <v>440</v>
      </c>
      <c r="B40" s="60" t="n">
        <v>470</v>
      </c>
      <c r="C40" s="156" t="n">
        <v>0.27</v>
      </c>
      <c r="D40" s="157"/>
      <c r="E40" s="62" t="s">
        <v>394</v>
      </c>
      <c r="F40" s="97" t="s">
        <v>129</v>
      </c>
      <c r="G40" s="158" t="n">
        <f aca="false">(B40*1.27)*D40*25</f>
        <v>0</v>
      </c>
      <c r="H40" s="53"/>
    </row>
    <row r="41" s="94" customFormat="true" ht="30" hidden="false" customHeight="true" outlineLevel="0" collapsed="false">
      <c r="A41" s="48" t="s">
        <v>441</v>
      </c>
      <c r="B41" s="49" t="n">
        <v>270</v>
      </c>
      <c r="C41" s="142" t="n">
        <v>0.27</v>
      </c>
      <c r="D41" s="143"/>
      <c r="E41" s="53" t="s">
        <v>394</v>
      </c>
      <c r="F41" s="52" t="s">
        <v>145</v>
      </c>
      <c r="G41" s="145" t="n">
        <f aca="false">(B41*1.27)*D41*25</f>
        <v>0</v>
      </c>
      <c r="H41" s="53"/>
    </row>
    <row r="42" s="94" customFormat="true" ht="30" hidden="false" customHeight="true" outlineLevel="0" collapsed="false">
      <c r="A42" s="48" t="s">
        <v>442</v>
      </c>
      <c r="B42" s="49" t="n">
        <v>300</v>
      </c>
      <c r="C42" s="142" t="n">
        <v>0.27</v>
      </c>
      <c r="D42" s="143"/>
      <c r="E42" s="53" t="s">
        <v>394</v>
      </c>
      <c r="F42" s="52" t="s">
        <v>133</v>
      </c>
      <c r="G42" s="145" t="n">
        <f aca="false">(B42*1.27)*D42*25</f>
        <v>0</v>
      </c>
      <c r="H42" s="53"/>
    </row>
    <row r="43" s="94" customFormat="true" ht="30" hidden="false" customHeight="true" outlineLevel="0" collapsed="false">
      <c r="A43" s="48" t="s">
        <v>443</v>
      </c>
      <c r="B43" s="49" t="n">
        <v>330</v>
      </c>
      <c r="C43" s="142" t="n">
        <v>0.27</v>
      </c>
      <c r="D43" s="143"/>
      <c r="E43" s="53" t="s">
        <v>394</v>
      </c>
      <c r="F43" s="52" t="s">
        <v>133</v>
      </c>
      <c r="G43" s="145" t="n">
        <f aca="false">(B43*1.27)*D43*25</f>
        <v>0</v>
      </c>
      <c r="H43" s="53"/>
    </row>
    <row r="44" s="94" customFormat="true" ht="30" hidden="false" customHeight="true" outlineLevel="0" collapsed="false">
      <c r="A44" s="48" t="s">
        <v>444</v>
      </c>
      <c r="B44" s="49" t="n">
        <v>290</v>
      </c>
      <c r="C44" s="142" t="n">
        <v>0.27</v>
      </c>
      <c r="D44" s="143"/>
      <c r="E44" s="53" t="s">
        <v>394</v>
      </c>
      <c r="F44" s="52" t="s">
        <v>131</v>
      </c>
      <c r="G44" s="145" t="n">
        <f aca="false">(B44*1.27)*D44*25</f>
        <v>0</v>
      </c>
      <c r="H44" s="53"/>
    </row>
    <row r="45" s="94" customFormat="true" ht="30" hidden="false" customHeight="true" outlineLevel="0" collapsed="false">
      <c r="A45" s="48" t="s">
        <v>445</v>
      </c>
      <c r="B45" s="49" t="n">
        <v>590</v>
      </c>
      <c r="C45" s="142" t="n">
        <v>0.27</v>
      </c>
      <c r="D45" s="143"/>
      <c r="E45" s="53" t="s">
        <v>394</v>
      </c>
      <c r="F45" s="52" t="s">
        <v>133</v>
      </c>
      <c r="G45" s="145" t="n">
        <f aca="false">(B45*1.27)*D45*25</f>
        <v>0</v>
      </c>
      <c r="H45" s="53"/>
    </row>
    <row r="46" s="94" customFormat="true" ht="30" hidden="false" customHeight="true" outlineLevel="0" collapsed="false">
      <c r="A46" s="48" t="s">
        <v>446</v>
      </c>
      <c r="B46" s="49" t="n">
        <v>300</v>
      </c>
      <c r="C46" s="142" t="n">
        <v>0.27</v>
      </c>
      <c r="D46" s="143"/>
      <c r="E46" s="53" t="s">
        <v>394</v>
      </c>
      <c r="F46" s="52" t="s">
        <v>127</v>
      </c>
      <c r="G46" s="145" t="n">
        <f aca="false">(B46*1.27)*D46*25</f>
        <v>0</v>
      </c>
      <c r="H46" s="53"/>
    </row>
    <row r="47" s="94" customFormat="true" ht="30" hidden="false" customHeight="true" outlineLevel="0" collapsed="false">
      <c r="A47" s="48" t="s">
        <v>447</v>
      </c>
      <c r="B47" s="134" t="n">
        <v>300</v>
      </c>
      <c r="C47" s="149" t="n">
        <v>0.27</v>
      </c>
      <c r="D47" s="143"/>
      <c r="E47" s="53" t="s">
        <v>394</v>
      </c>
      <c r="F47" s="52" t="s">
        <v>127</v>
      </c>
      <c r="G47" s="145" t="n">
        <f aca="false">(B47*1.27)*D47*25</f>
        <v>0</v>
      </c>
      <c r="H47" s="53"/>
    </row>
    <row r="48" s="94" customFormat="true" ht="30" hidden="false" customHeight="true" outlineLevel="0" collapsed="false">
      <c r="A48" s="159" t="s">
        <v>448</v>
      </c>
      <c r="B48" s="134" t="n">
        <v>310</v>
      </c>
      <c r="C48" s="149" t="n">
        <v>0.27</v>
      </c>
      <c r="D48" s="160"/>
      <c r="E48" s="53" t="s">
        <v>394</v>
      </c>
      <c r="F48" s="52" t="s">
        <v>449</v>
      </c>
      <c r="G48" s="145" t="n">
        <f aca="false">(B48*1.27)*D48*10</f>
        <v>0</v>
      </c>
      <c r="H48" s="53"/>
    </row>
    <row r="49" s="94" customFormat="true" ht="30" hidden="false" customHeight="true" outlineLevel="0" collapsed="false">
      <c r="A49" s="48" t="s">
        <v>450</v>
      </c>
      <c r="B49" s="134" t="n">
        <v>570</v>
      </c>
      <c r="C49" s="149" t="n">
        <v>0.27</v>
      </c>
      <c r="D49" s="154"/>
      <c r="E49" s="53" t="s">
        <v>394</v>
      </c>
      <c r="F49" s="52" t="s">
        <v>129</v>
      </c>
      <c r="G49" s="145" t="n">
        <f aca="false">(B49*1.27)*D49*25</f>
        <v>0</v>
      </c>
      <c r="H49" s="53"/>
    </row>
    <row r="50" s="94" customFormat="true" ht="30" hidden="false" customHeight="true" outlineLevel="0" collapsed="false">
      <c r="A50" s="48" t="s">
        <v>451</v>
      </c>
      <c r="B50" s="134" t="n">
        <v>560</v>
      </c>
      <c r="C50" s="149" t="n">
        <v>0.27</v>
      </c>
      <c r="D50" s="154"/>
      <c r="E50" s="53" t="s">
        <v>394</v>
      </c>
      <c r="F50" s="52" t="s">
        <v>157</v>
      </c>
      <c r="G50" s="145" t="n">
        <f aca="false">(B50*1.27)*D50*25</f>
        <v>0</v>
      </c>
      <c r="H50" s="53"/>
    </row>
    <row r="51" s="94" customFormat="true" ht="30" hidden="false" customHeight="true" outlineLevel="0" collapsed="false">
      <c r="A51" s="35" t="s">
        <v>452</v>
      </c>
      <c r="B51" s="152"/>
      <c r="C51" s="152"/>
      <c r="D51" s="152"/>
      <c r="E51" s="152"/>
      <c r="F51" s="152"/>
      <c r="G51" s="152"/>
      <c r="H51" s="53"/>
    </row>
    <row r="52" s="94" customFormat="true" ht="30" hidden="false" customHeight="true" outlineLevel="0" collapsed="false">
      <c r="A52" s="161" t="s">
        <v>453</v>
      </c>
      <c r="B52" s="60" t="n">
        <v>1450</v>
      </c>
      <c r="C52" s="156" t="n">
        <v>0.27</v>
      </c>
      <c r="D52" s="157"/>
      <c r="E52" s="62" t="s">
        <v>438</v>
      </c>
      <c r="F52" s="97" t="s">
        <v>204</v>
      </c>
      <c r="G52" s="145" t="n">
        <f aca="false">(B52*1.27)*D52*5</f>
        <v>0</v>
      </c>
      <c r="H52" s="59" t="s">
        <v>454</v>
      </c>
    </row>
    <row r="53" s="94" customFormat="true" ht="30" hidden="false" customHeight="true" outlineLevel="0" collapsed="false">
      <c r="A53" s="48" t="s">
        <v>455</v>
      </c>
      <c r="B53" s="49" t="n">
        <v>1450</v>
      </c>
      <c r="C53" s="142" t="n">
        <v>0.27</v>
      </c>
      <c r="D53" s="143"/>
      <c r="E53" s="53" t="s">
        <v>438</v>
      </c>
      <c r="F53" s="97" t="s">
        <v>204</v>
      </c>
      <c r="G53" s="145" t="n">
        <f aca="false">(B53*1.27)*D53*5</f>
        <v>0</v>
      </c>
      <c r="H53" s="59" t="s">
        <v>456</v>
      </c>
    </row>
    <row r="54" s="94" customFormat="true" ht="30" hidden="false" customHeight="true" outlineLevel="0" collapsed="false">
      <c r="A54" s="48" t="s">
        <v>457</v>
      </c>
      <c r="B54" s="49" t="n">
        <v>1450</v>
      </c>
      <c r="C54" s="142" t="n">
        <v>0.27</v>
      </c>
      <c r="D54" s="143"/>
      <c r="E54" s="53" t="s">
        <v>438</v>
      </c>
      <c r="F54" s="52" t="s">
        <v>207</v>
      </c>
      <c r="G54" s="145" t="n">
        <f aca="false">(B54*1.27)*D54*5</f>
        <v>0</v>
      </c>
      <c r="H54" s="59" t="s">
        <v>458</v>
      </c>
    </row>
    <row r="55" s="94" customFormat="true" ht="30" hidden="false" customHeight="true" outlineLevel="0" collapsed="false">
      <c r="A55" s="48" t="s">
        <v>459</v>
      </c>
      <c r="B55" s="49" t="n">
        <v>1500</v>
      </c>
      <c r="C55" s="142" t="n">
        <v>0.27</v>
      </c>
      <c r="D55" s="143"/>
      <c r="E55" s="53" t="s">
        <v>438</v>
      </c>
      <c r="F55" s="97" t="s">
        <v>204</v>
      </c>
      <c r="G55" s="145" t="n">
        <f aca="false">(B55*1.27)*D55*5</f>
        <v>0</v>
      </c>
      <c r="H55" s="59" t="s">
        <v>460</v>
      </c>
    </row>
    <row r="56" s="94" customFormat="true" ht="30" hidden="false" customHeight="true" outlineLevel="0" collapsed="false">
      <c r="A56" s="48" t="s">
        <v>461</v>
      </c>
      <c r="B56" s="49" t="n">
        <v>1450</v>
      </c>
      <c r="C56" s="142" t="n">
        <v>0.27</v>
      </c>
      <c r="D56" s="143"/>
      <c r="E56" s="53" t="s">
        <v>438</v>
      </c>
      <c r="F56" s="97" t="s">
        <v>204</v>
      </c>
      <c r="G56" s="145" t="n">
        <f aca="false">(B56*1.27)*D56*5</f>
        <v>0</v>
      </c>
      <c r="H56" s="59" t="s">
        <v>462</v>
      </c>
    </row>
    <row r="57" s="94" customFormat="true" ht="30" hidden="false" customHeight="true" outlineLevel="0" collapsed="false">
      <c r="A57" s="48" t="s">
        <v>463</v>
      </c>
      <c r="B57" s="49" t="n">
        <v>1450</v>
      </c>
      <c r="C57" s="142" t="n">
        <v>0.27</v>
      </c>
      <c r="D57" s="143"/>
      <c r="E57" s="53" t="s">
        <v>438</v>
      </c>
      <c r="F57" s="52" t="s">
        <v>207</v>
      </c>
      <c r="G57" s="145" t="n">
        <f aca="false">(B57*1.27)*D57*5</f>
        <v>0</v>
      </c>
      <c r="H57" s="59" t="s">
        <v>464</v>
      </c>
    </row>
    <row r="58" s="94" customFormat="true" ht="30" hidden="false" customHeight="true" outlineLevel="0" collapsed="false">
      <c r="A58" s="48" t="s">
        <v>465</v>
      </c>
      <c r="B58" s="49" t="n">
        <v>1450</v>
      </c>
      <c r="C58" s="142" t="n">
        <v>0.27</v>
      </c>
      <c r="D58" s="143"/>
      <c r="E58" s="53" t="s">
        <v>438</v>
      </c>
      <c r="F58" s="97" t="s">
        <v>204</v>
      </c>
      <c r="G58" s="145" t="n">
        <f aca="false">(B58*1.27)*D58*5</f>
        <v>0</v>
      </c>
      <c r="H58" s="59" t="s">
        <v>466</v>
      </c>
    </row>
    <row r="59" s="94" customFormat="true" ht="30" hidden="false" customHeight="true" outlineLevel="0" collapsed="false">
      <c r="A59" s="48" t="s">
        <v>467</v>
      </c>
      <c r="B59" s="49" t="n">
        <v>1450</v>
      </c>
      <c r="C59" s="142" t="n">
        <v>0.27</v>
      </c>
      <c r="D59" s="143"/>
      <c r="E59" s="53" t="s">
        <v>438</v>
      </c>
      <c r="F59" s="97" t="s">
        <v>204</v>
      </c>
      <c r="G59" s="145" t="n">
        <f aca="false">(B59*1.27)*D59*5</f>
        <v>0</v>
      </c>
      <c r="H59" s="59" t="s">
        <v>468</v>
      </c>
    </row>
    <row r="60" s="94" customFormat="true" ht="30" hidden="false" customHeight="true" outlineLevel="0" collapsed="false">
      <c r="A60" s="48" t="s">
        <v>469</v>
      </c>
      <c r="B60" s="49" t="n">
        <v>1450</v>
      </c>
      <c r="C60" s="142" t="n">
        <v>0.27</v>
      </c>
      <c r="D60" s="143"/>
      <c r="E60" s="53" t="s">
        <v>438</v>
      </c>
      <c r="F60" s="97" t="s">
        <v>204</v>
      </c>
      <c r="G60" s="145" t="n">
        <f aca="false">(B60*1.27)*D60*5</f>
        <v>0</v>
      </c>
      <c r="H60" s="59" t="s">
        <v>470</v>
      </c>
    </row>
    <row r="61" s="94" customFormat="true" ht="30" hidden="false" customHeight="true" outlineLevel="0" collapsed="false">
      <c r="A61" s="48" t="s">
        <v>471</v>
      </c>
      <c r="B61" s="49" t="n">
        <v>1450</v>
      </c>
      <c r="C61" s="142" t="n">
        <v>0.27</v>
      </c>
      <c r="D61" s="143"/>
      <c r="E61" s="53" t="s">
        <v>438</v>
      </c>
      <c r="F61" s="97" t="s">
        <v>204</v>
      </c>
      <c r="G61" s="145" t="n">
        <f aca="false">(B61*1.27)*D61*5</f>
        <v>0</v>
      </c>
      <c r="H61" s="59"/>
    </row>
    <row r="62" s="94" customFormat="true" ht="30" hidden="false" customHeight="true" outlineLevel="0" collapsed="false">
      <c r="A62" s="48" t="s">
        <v>472</v>
      </c>
      <c r="B62" s="49" t="n">
        <v>1450</v>
      </c>
      <c r="C62" s="142" t="n">
        <v>0.27</v>
      </c>
      <c r="D62" s="143"/>
      <c r="E62" s="53" t="s">
        <v>438</v>
      </c>
      <c r="F62" s="52" t="s">
        <v>207</v>
      </c>
      <c r="G62" s="145" t="n">
        <f aca="false">(B62*1.27)*D62*5</f>
        <v>0</v>
      </c>
      <c r="H62" s="59" t="s">
        <v>473</v>
      </c>
    </row>
    <row r="63" s="94" customFormat="true" ht="30" hidden="false" customHeight="true" outlineLevel="0" collapsed="false">
      <c r="A63" s="48" t="s">
        <v>474</v>
      </c>
      <c r="B63" s="49" t="n">
        <v>1450</v>
      </c>
      <c r="C63" s="142" t="n">
        <v>0.27</v>
      </c>
      <c r="D63" s="143"/>
      <c r="E63" s="53" t="s">
        <v>438</v>
      </c>
      <c r="F63" s="97" t="s">
        <v>204</v>
      </c>
      <c r="G63" s="145" t="n">
        <f aca="false">(B63*1.27)*D63*5</f>
        <v>0</v>
      </c>
      <c r="H63" s="59" t="s">
        <v>475</v>
      </c>
    </row>
    <row r="64" s="94" customFormat="true" ht="30" hidden="false" customHeight="true" outlineLevel="0" collapsed="false">
      <c r="A64" s="48" t="s">
        <v>476</v>
      </c>
      <c r="B64" s="49" t="n">
        <v>1450</v>
      </c>
      <c r="C64" s="142" t="n">
        <v>0.27</v>
      </c>
      <c r="D64" s="143"/>
      <c r="E64" s="53" t="s">
        <v>438</v>
      </c>
      <c r="F64" s="52" t="s">
        <v>207</v>
      </c>
      <c r="G64" s="145" t="n">
        <f aca="false">(B64*1.27)*D64*5</f>
        <v>0</v>
      </c>
      <c r="H64" s="59" t="s">
        <v>477</v>
      </c>
    </row>
    <row r="65" s="94" customFormat="true" ht="30" hidden="false" customHeight="true" outlineLevel="0" collapsed="false">
      <c r="A65" s="48" t="s">
        <v>478</v>
      </c>
      <c r="B65" s="49" t="n">
        <v>1450</v>
      </c>
      <c r="C65" s="142" t="n">
        <v>0.27</v>
      </c>
      <c r="D65" s="143"/>
      <c r="E65" s="53" t="s">
        <v>438</v>
      </c>
      <c r="F65" s="97" t="s">
        <v>204</v>
      </c>
      <c r="G65" s="145" t="n">
        <f aca="false">(B65*1.27)*D65*5</f>
        <v>0</v>
      </c>
      <c r="H65" s="59" t="s">
        <v>479</v>
      </c>
    </row>
    <row r="66" s="94" customFormat="true" ht="30" hidden="false" customHeight="true" outlineLevel="0" collapsed="false">
      <c r="A66" s="48" t="s">
        <v>480</v>
      </c>
      <c r="B66" s="49" t="n">
        <v>1450</v>
      </c>
      <c r="C66" s="142" t="n">
        <v>0.27</v>
      </c>
      <c r="D66" s="143"/>
      <c r="E66" s="53" t="s">
        <v>438</v>
      </c>
      <c r="F66" s="97" t="s">
        <v>204</v>
      </c>
      <c r="G66" s="145" t="n">
        <f aca="false">(B66*1.27)*D66*5</f>
        <v>0</v>
      </c>
      <c r="H66" s="59" t="s">
        <v>481</v>
      </c>
    </row>
    <row r="67" s="94" customFormat="true" ht="30" hidden="false" customHeight="true" outlineLevel="0" collapsed="false">
      <c r="A67" s="48" t="s">
        <v>482</v>
      </c>
      <c r="B67" s="49" t="n">
        <v>1450</v>
      </c>
      <c r="C67" s="142" t="n">
        <v>0.27</v>
      </c>
      <c r="D67" s="143"/>
      <c r="E67" s="53" t="s">
        <v>438</v>
      </c>
      <c r="F67" s="52" t="s">
        <v>207</v>
      </c>
      <c r="G67" s="145" t="n">
        <f aca="false">(B67*1.27)*D67*5</f>
        <v>0</v>
      </c>
      <c r="H67" s="59" t="s">
        <v>483</v>
      </c>
    </row>
    <row r="68" s="94" customFormat="true" ht="30" hidden="false" customHeight="true" outlineLevel="0" collapsed="false">
      <c r="A68" s="48" t="s">
        <v>484</v>
      </c>
      <c r="B68" s="49" t="n">
        <v>1450</v>
      </c>
      <c r="C68" s="142" t="n">
        <v>0.27</v>
      </c>
      <c r="D68" s="143"/>
      <c r="E68" s="53" t="s">
        <v>438</v>
      </c>
      <c r="F68" s="97" t="s">
        <v>204</v>
      </c>
      <c r="G68" s="145" t="n">
        <f aca="false">(B68*1.27)*D68*5</f>
        <v>0</v>
      </c>
      <c r="H68" s="59" t="s">
        <v>485</v>
      </c>
    </row>
    <row r="69" s="94" customFormat="true" ht="30" hidden="false" customHeight="true" outlineLevel="0" collapsed="false">
      <c r="A69" s="48" t="s">
        <v>486</v>
      </c>
      <c r="B69" s="49" t="n">
        <v>1450</v>
      </c>
      <c r="C69" s="142" t="n">
        <v>0.27</v>
      </c>
      <c r="D69" s="143"/>
      <c r="E69" s="53" t="s">
        <v>438</v>
      </c>
      <c r="F69" s="52" t="s">
        <v>207</v>
      </c>
      <c r="G69" s="145" t="n">
        <f aca="false">(B69*1.27)*D69*5</f>
        <v>0</v>
      </c>
      <c r="H69" s="59" t="s">
        <v>487</v>
      </c>
    </row>
    <row r="70" s="94" customFormat="true" ht="30" hidden="false" customHeight="true" outlineLevel="0" collapsed="false">
      <c r="A70" s="48" t="s">
        <v>488</v>
      </c>
      <c r="B70" s="49" t="n">
        <v>1750</v>
      </c>
      <c r="C70" s="142" t="n">
        <v>0.27</v>
      </c>
      <c r="D70" s="143"/>
      <c r="E70" s="53" t="s">
        <v>438</v>
      </c>
      <c r="F70" s="97" t="s">
        <v>204</v>
      </c>
      <c r="G70" s="145" t="n">
        <f aca="false">(B70*1.27)*D70*5</f>
        <v>0</v>
      </c>
      <c r="H70" s="59" t="s">
        <v>489</v>
      </c>
    </row>
    <row r="71" s="94" customFormat="true" ht="30" hidden="false" customHeight="true" outlineLevel="0" collapsed="false">
      <c r="A71" s="48" t="s">
        <v>490</v>
      </c>
      <c r="B71" s="49" t="n">
        <v>1750</v>
      </c>
      <c r="C71" s="142" t="n">
        <v>0.27</v>
      </c>
      <c r="D71" s="143"/>
      <c r="E71" s="53" t="s">
        <v>438</v>
      </c>
      <c r="F71" s="52" t="s">
        <v>207</v>
      </c>
      <c r="G71" s="145" t="n">
        <f aca="false">(B71*1.27)*D71*5</f>
        <v>0</v>
      </c>
      <c r="H71" s="59" t="s">
        <v>491</v>
      </c>
    </row>
    <row r="72" s="94" customFormat="true" ht="30" hidden="false" customHeight="true" outlineLevel="0" collapsed="false">
      <c r="A72" s="48" t="s">
        <v>492</v>
      </c>
      <c r="B72" s="49" t="n">
        <v>1750</v>
      </c>
      <c r="C72" s="142" t="n">
        <v>0.27</v>
      </c>
      <c r="D72" s="143"/>
      <c r="E72" s="53" t="s">
        <v>438</v>
      </c>
      <c r="F72" s="97" t="s">
        <v>204</v>
      </c>
      <c r="G72" s="145" t="n">
        <f aca="false">(B72*1.27)*D72*5</f>
        <v>0</v>
      </c>
      <c r="H72" s="59" t="s">
        <v>493</v>
      </c>
    </row>
    <row r="73" s="94" customFormat="true" ht="30" hidden="false" customHeight="true" outlineLevel="0" collapsed="false">
      <c r="A73" s="48" t="s">
        <v>494</v>
      </c>
      <c r="B73" s="49" t="n">
        <v>1750</v>
      </c>
      <c r="C73" s="142" t="n">
        <v>0.27</v>
      </c>
      <c r="D73" s="143"/>
      <c r="E73" s="53" t="s">
        <v>438</v>
      </c>
      <c r="F73" s="52" t="s">
        <v>207</v>
      </c>
      <c r="G73" s="145" t="n">
        <f aca="false">(B73*1.27)*D73*5</f>
        <v>0</v>
      </c>
      <c r="H73" s="59" t="s">
        <v>489</v>
      </c>
    </row>
    <row r="74" s="94" customFormat="true" ht="30" hidden="false" customHeight="true" outlineLevel="0" collapsed="false">
      <c r="A74" s="48" t="s">
        <v>495</v>
      </c>
      <c r="B74" s="49" t="n">
        <v>1750</v>
      </c>
      <c r="C74" s="142" t="n">
        <v>0.27</v>
      </c>
      <c r="D74" s="143"/>
      <c r="E74" s="53" t="s">
        <v>438</v>
      </c>
      <c r="F74" s="97" t="s">
        <v>204</v>
      </c>
      <c r="G74" s="145" t="n">
        <f aca="false">(B74*1.27)*D74*5</f>
        <v>0</v>
      </c>
      <c r="H74" s="59" t="s">
        <v>496</v>
      </c>
    </row>
    <row r="75" s="94" customFormat="true" ht="30" hidden="false" customHeight="true" outlineLevel="0" collapsed="false">
      <c r="A75" s="48" t="s">
        <v>497</v>
      </c>
      <c r="B75" s="49" t="n">
        <v>1750</v>
      </c>
      <c r="C75" s="142" t="n">
        <v>0.27</v>
      </c>
      <c r="D75" s="143"/>
      <c r="E75" s="53" t="s">
        <v>438</v>
      </c>
      <c r="F75" s="97" t="s">
        <v>204</v>
      </c>
      <c r="G75" s="145" t="n">
        <f aca="false">(B75*1.27)*D75*5</f>
        <v>0</v>
      </c>
      <c r="H75" s="59" t="s">
        <v>498</v>
      </c>
    </row>
    <row r="76" s="94" customFormat="true" ht="30" hidden="false" customHeight="true" outlineLevel="0" collapsed="false">
      <c r="A76" s="48" t="s">
        <v>499</v>
      </c>
      <c r="B76" s="49" t="n">
        <v>1750</v>
      </c>
      <c r="C76" s="142" t="n">
        <v>0.27</v>
      </c>
      <c r="D76" s="143"/>
      <c r="E76" s="53" t="s">
        <v>438</v>
      </c>
      <c r="F76" s="52" t="s">
        <v>207</v>
      </c>
      <c r="G76" s="145" t="n">
        <f aca="false">(B76*1.27)*D76*5</f>
        <v>0</v>
      </c>
      <c r="H76" s="59" t="s">
        <v>500</v>
      </c>
    </row>
    <row r="77" s="94" customFormat="true" ht="30" hidden="false" customHeight="true" outlineLevel="0" collapsed="false">
      <c r="A77" s="48" t="s">
        <v>501</v>
      </c>
      <c r="B77" s="49" t="n">
        <v>1750</v>
      </c>
      <c r="C77" s="142" t="n">
        <v>0.27</v>
      </c>
      <c r="D77" s="143"/>
      <c r="E77" s="53" t="s">
        <v>438</v>
      </c>
      <c r="F77" s="97" t="s">
        <v>204</v>
      </c>
      <c r="G77" s="145" t="n">
        <f aca="false">(B77*1.27)*D77*5</f>
        <v>0</v>
      </c>
      <c r="H77" s="59" t="s">
        <v>502</v>
      </c>
    </row>
    <row r="78" s="94" customFormat="true" ht="30" hidden="false" customHeight="true" outlineLevel="0" collapsed="false">
      <c r="A78" s="35" t="s">
        <v>503</v>
      </c>
      <c r="B78" s="147"/>
      <c r="C78" s="147"/>
      <c r="D78" s="147"/>
      <c r="E78" s="147"/>
      <c r="F78" s="147"/>
      <c r="G78" s="147"/>
      <c r="H78" s="59"/>
    </row>
    <row r="79" s="94" customFormat="true" ht="30" hidden="false" customHeight="true" outlineLevel="0" collapsed="false">
      <c r="A79" s="48" t="s">
        <v>504</v>
      </c>
      <c r="B79" s="148" t="n">
        <v>4000</v>
      </c>
      <c r="C79" s="142" t="n">
        <v>0.18</v>
      </c>
      <c r="D79" s="143"/>
      <c r="E79" s="100" t="s">
        <v>424</v>
      </c>
      <c r="F79" s="52" t="s">
        <v>505</v>
      </c>
      <c r="G79" s="145" t="n">
        <f aca="false">(B79*1.18)*D79*8</f>
        <v>0</v>
      </c>
      <c r="H79" s="59"/>
    </row>
    <row r="80" s="94" customFormat="true" ht="30" hidden="false" customHeight="true" outlineLevel="0" collapsed="false">
      <c r="A80" s="48" t="s">
        <v>506</v>
      </c>
      <c r="B80" s="148" t="n">
        <v>2700</v>
      </c>
      <c r="C80" s="142" t="n">
        <v>0.18</v>
      </c>
      <c r="D80" s="143"/>
      <c r="E80" s="100" t="s">
        <v>394</v>
      </c>
      <c r="F80" s="52" t="s">
        <v>505</v>
      </c>
      <c r="G80" s="145" t="n">
        <f aca="false">(B80*1.18)*D80*8</f>
        <v>0</v>
      </c>
      <c r="H80" s="59" t="s">
        <v>507</v>
      </c>
    </row>
    <row r="81" s="94" customFormat="true" ht="30" hidden="false" customHeight="true" outlineLevel="0" collapsed="false">
      <c r="A81" s="48" t="s">
        <v>508</v>
      </c>
      <c r="B81" s="148" t="n">
        <v>3200</v>
      </c>
      <c r="C81" s="142" t="n">
        <v>0.18</v>
      </c>
      <c r="D81" s="143"/>
      <c r="E81" s="100" t="s">
        <v>424</v>
      </c>
      <c r="F81" s="52" t="s">
        <v>505</v>
      </c>
      <c r="G81" s="145" t="n">
        <f aca="false">(B81*1.18)*D81*8</f>
        <v>0</v>
      </c>
      <c r="H81" s="59"/>
    </row>
    <row r="82" s="94" customFormat="true" ht="30" hidden="false" customHeight="true" outlineLevel="0" collapsed="false">
      <c r="A82" s="48" t="s">
        <v>509</v>
      </c>
      <c r="B82" s="148" t="n">
        <v>3300</v>
      </c>
      <c r="C82" s="142" t="n">
        <v>0.18</v>
      </c>
      <c r="D82" s="143"/>
      <c r="E82" s="100" t="s">
        <v>394</v>
      </c>
      <c r="F82" s="52" t="s">
        <v>254</v>
      </c>
      <c r="G82" s="145" t="n">
        <f aca="false">(B82*1.18)*D82*12.5</f>
        <v>0</v>
      </c>
      <c r="H82" s="59"/>
    </row>
    <row r="83" s="94" customFormat="true" ht="30" hidden="false" customHeight="true" outlineLevel="0" collapsed="false">
      <c r="A83" s="48" t="s">
        <v>510</v>
      </c>
      <c r="B83" s="148" t="n">
        <v>3800</v>
      </c>
      <c r="C83" s="142" t="n">
        <v>0.18</v>
      </c>
      <c r="D83" s="143"/>
      <c r="E83" s="100" t="s">
        <v>424</v>
      </c>
      <c r="F83" s="52" t="s">
        <v>254</v>
      </c>
      <c r="G83" s="145" t="n">
        <f aca="false">(B83*1.18)*D83*25</f>
        <v>0</v>
      </c>
      <c r="H83" s="59"/>
    </row>
    <row r="84" s="94" customFormat="true" ht="30" hidden="false" customHeight="true" outlineLevel="0" collapsed="false">
      <c r="A84" s="48" t="s">
        <v>511</v>
      </c>
      <c r="B84" s="148" t="n">
        <v>3400</v>
      </c>
      <c r="C84" s="142" t="n">
        <v>0.18</v>
      </c>
      <c r="D84" s="143"/>
      <c r="E84" s="100" t="s">
        <v>394</v>
      </c>
      <c r="F84" s="52" t="s">
        <v>254</v>
      </c>
      <c r="G84" s="145" t="n">
        <f aca="false">(B84*1.18)*D84*15</f>
        <v>0</v>
      </c>
      <c r="H84" s="59" t="s">
        <v>512</v>
      </c>
    </row>
    <row r="85" s="94" customFormat="true" ht="30" hidden="false" customHeight="true" outlineLevel="0" collapsed="false">
      <c r="A85" s="48" t="s">
        <v>513</v>
      </c>
      <c r="B85" s="148" t="n">
        <v>3650</v>
      </c>
      <c r="C85" s="142" t="n">
        <v>0.18</v>
      </c>
      <c r="D85" s="143"/>
      <c r="E85" s="100" t="s">
        <v>424</v>
      </c>
      <c r="F85" s="52" t="s">
        <v>254</v>
      </c>
      <c r="G85" s="145" t="n">
        <f aca="false">(B85*1.18)*D85*1</f>
        <v>0</v>
      </c>
      <c r="H85" s="59" t="s">
        <v>514</v>
      </c>
    </row>
    <row r="86" s="94" customFormat="true" ht="30" hidden="false" customHeight="true" outlineLevel="0" collapsed="false">
      <c r="A86" s="162" t="s">
        <v>515</v>
      </c>
      <c r="B86" s="148" t="n">
        <v>3300</v>
      </c>
      <c r="C86" s="142" t="n">
        <v>0.18</v>
      </c>
      <c r="D86" s="143"/>
      <c r="E86" s="100" t="s">
        <v>394</v>
      </c>
      <c r="F86" s="52" t="s">
        <v>516</v>
      </c>
      <c r="G86" s="145" t="n">
        <f aca="false">(B86*1.18)*D86*8</f>
        <v>0</v>
      </c>
      <c r="H86" s="59" t="s">
        <v>517</v>
      </c>
    </row>
    <row r="87" s="94" customFormat="true" ht="30" hidden="false" customHeight="true" outlineLevel="0" collapsed="false">
      <c r="A87" s="48" t="s">
        <v>518</v>
      </c>
      <c r="B87" s="148" t="n">
        <v>2500</v>
      </c>
      <c r="C87" s="142" t="n">
        <v>0.18</v>
      </c>
      <c r="D87" s="143"/>
      <c r="E87" s="100" t="s">
        <v>424</v>
      </c>
      <c r="F87" s="52" t="s">
        <v>516</v>
      </c>
      <c r="G87" s="145" t="n">
        <f aca="false">(B87*1.18)*D87*25</f>
        <v>0</v>
      </c>
      <c r="H87" s="59"/>
    </row>
    <row r="88" s="94" customFormat="true" ht="30" hidden="false" customHeight="true" outlineLevel="0" collapsed="false">
      <c r="A88" s="162" t="s">
        <v>519</v>
      </c>
      <c r="B88" s="148" t="n">
        <v>3800</v>
      </c>
      <c r="C88" s="142" t="n">
        <v>0.18</v>
      </c>
      <c r="D88" s="143"/>
      <c r="E88" s="100" t="s">
        <v>424</v>
      </c>
      <c r="F88" s="52" t="s">
        <v>254</v>
      </c>
      <c r="G88" s="145" t="n">
        <f aca="false">(B88*1.18)*D88*1</f>
        <v>0</v>
      </c>
      <c r="H88" s="59"/>
    </row>
    <row r="89" s="94" customFormat="true" ht="30" hidden="false" customHeight="true" outlineLevel="0" collapsed="false">
      <c r="A89" s="48" t="s">
        <v>520</v>
      </c>
      <c r="B89" s="49" t="n">
        <v>3300</v>
      </c>
      <c r="C89" s="142" t="n">
        <v>0.18</v>
      </c>
      <c r="D89" s="143"/>
      <c r="E89" s="100" t="s">
        <v>394</v>
      </c>
      <c r="F89" s="52" t="s">
        <v>254</v>
      </c>
      <c r="G89" s="145" t="n">
        <f aca="false">(B89*1.18)*D89*10</f>
        <v>0</v>
      </c>
      <c r="H89" s="59"/>
    </row>
    <row r="90" s="94" customFormat="true" ht="30" hidden="false" customHeight="true" outlineLevel="0" collapsed="false">
      <c r="A90" s="162" t="s">
        <v>521</v>
      </c>
      <c r="B90" s="148" t="n">
        <v>1900</v>
      </c>
      <c r="C90" s="142" t="n">
        <v>0.18</v>
      </c>
      <c r="D90" s="143"/>
      <c r="E90" s="100" t="s">
        <v>394</v>
      </c>
      <c r="F90" s="52" t="s">
        <v>254</v>
      </c>
      <c r="G90" s="145" t="n">
        <f aca="false">(B90*1.18)*D90*10</f>
        <v>0</v>
      </c>
      <c r="H90" s="59"/>
    </row>
    <row r="91" s="94" customFormat="true" ht="30" hidden="false" customHeight="true" outlineLevel="0" collapsed="false">
      <c r="A91" s="162" t="s">
        <v>522</v>
      </c>
      <c r="B91" s="148" t="n">
        <v>2400</v>
      </c>
      <c r="C91" s="142" t="n">
        <v>0.18</v>
      </c>
      <c r="D91" s="143"/>
      <c r="E91" s="100" t="s">
        <v>394</v>
      </c>
      <c r="F91" s="52" t="s">
        <v>254</v>
      </c>
      <c r="G91" s="145" t="n">
        <f aca="false">(B91*1.18)*D91*10</f>
        <v>0</v>
      </c>
      <c r="H91" s="59"/>
    </row>
    <row r="92" s="94" customFormat="true" ht="30" hidden="false" customHeight="true" outlineLevel="0" collapsed="false">
      <c r="A92" s="48" t="s">
        <v>523</v>
      </c>
      <c r="B92" s="49" t="n">
        <v>4200</v>
      </c>
      <c r="C92" s="142" t="n">
        <v>0.18</v>
      </c>
      <c r="D92" s="143"/>
      <c r="E92" s="100" t="s">
        <v>424</v>
      </c>
      <c r="F92" s="52" t="s">
        <v>254</v>
      </c>
      <c r="G92" s="145" t="n">
        <f aca="false">(B92*1.18)*D92*1</f>
        <v>0</v>
      </c>
      <c r="H92" s="59"/>
    </row>
    <row r="93" s="94" customFormat="true" ht="30" hidden="false" customHeight="true" outlineLevel="0" collapsed="false">
      <c r="A93" s="48" t="s">
        <v>524</v>
      </c>
      <c r="B93" s="49" t="n">
        <v>490</v>
      </c>
      <c r="C93" s="142" t="n">
        <v>0.27</v>
      </c>
      <c r="D93" s="143"/>
      <c r="E93" s="100" t="s">
        <v>394</v>
      </c>
      <c r="F93" s="52" t="s">
        <v>254</v>
      </c>
      <c r="G93" s="145" t="n">
        <f aca="false">(B93*1.27)*D93*25</f>
        <v>0</v>
      </c>
      <c r="H93" s="59"/>
    </row>
    <row r="94" s="94" customFormat="true" ht="30" hidden="false" customHeight="true" outlineLevel="0" collapsed="false">
      <c r="A94" s="48" t="s">
        <v>525</v>
      </c>
      <c r="B94" s="49" t="n">
        <v>990</v>
      </c>
      <c r="C94" s="142" t="n">
        <v>0.27</v>
      </c>
      <c r="D94" s="143"/>
      <c r="E94" s="100" t="s">
        <v>394</v>
      </c>
      <c r="F94" s="52" t="s">
        <v>254</v>
      </c>
      <c r="G94" s="145" t="n">
        <f aca="false">(B94*1.27)*D94*25</f>
        <v>0</v>
      </c>
      <c r="H94" s="59"/>
    </row>
    <row r="95" s="94" customFormat="true" ht="30" hidden="false" customHeight="true" outlineLevel="0" collapsed="false">
      <c r="A95" s="48" t="s">
        <v>526</v>
      </c>
      <c r="B95" s="49" t="n">
        <v>960</v>
      </c>
      <c r="C95" s="142" t="n">
        <v>0.27</v>
      </c>
      <c r="D95" s="143"/>
      <c r="E95" s="100" t="s">
        <v>424</v>
      </c>
      <c r="F95" s="52" t="s">
        <v>254</v>
      </c>
      <c r="G95" s="145" t="n">
        <f aca="false">(B95*1.27)*D95*2.5</f>
        <v>0</v>
      </c>
      <c r="H95" s="59" t="s">
        <v>527</v>
      </c>
    </row>
    <row r="96" s="94" customFormat="true" ht="30" hidden="false" customHeight="true" outlineLevel="0" collapsed="false">
      <c r="A96" s="48" t="s">
        <v>528</v>
      </c>
      <c r="B96" s="148" t="n">
        <v>820</v>
      </c>
      <c r="C96" s="142" t="n">
        <v>0.27</v>
      </c>
      <c r="D96" s="143"/>
      <c r="E96" s="100" t="s">
        <v>394</v>
      </c>
      <c r="F96" s="52" t="s">
        <v>254</v>
      </c>
      <c r="G96" s="145" t="n">
        <f aca="false">(B96*1.27)*D96*25</f>
        <v>0</v>
      </c>
      <c r="H96" s="59" t="s">
        <v>529</v>
      </c>
    </row>
    <row r="97" s="94" customFormat="true" ht="30" hidden="false" customHeight="true" outlineLevel="0" collapsed="false">
      <c r="A97" s="162" t="s">
        <v>530</v>
      </c>
      <c r="B97" s="148" t="n">
        <v>750</v>
      </c>
      <c r="C97" s="142" t="n">
        <v>0.27</v>
      </c>
      <c r="D97" s="143"/>
      <c r="E97" s="100" t="s">
        <v>394</v>
      </c>
      <c r="F97" s="52" t="s">
        <v>254</v>
      </c>
      <c r="G97" s="145" t="n">
        <f aca="false">(B97*1.27)*D97*25</f>
        <v>0</v>
      </c>
      <c r="H97" s="59" t="s">
        <v>531</v>
      </c>
    </row>
    <row r="98" s="94" customFormat="true" ht="30" hidden="false" customHeight="true" outlineLevel="0" collapsed="false">
      <c r="A98" s="162" t="s">
        <v>532</v>
      </c>
      <c r="B98" s="148" t="n">
        <v>950</v>
      </c>
      <c r="C98" s="142" t="n">
        <v>0.27</v>
      </c>
      <c r="D98" s="143"/>
      <c r="E98" s="100" t="s">
        <v>424</v>
      </c>
      <c r="F98" s="52" t="s">
        <v>254</v>
      </c>
      <c r="G98" s="145" t="n">
        <f aca="false">(B98*1.27)*D98*2</f>
        <v>0</v>
      </c>
      <c r="H98" s="59"/>
    </row>
    <row r="99" s="94" customFormat="true" ht="30" hidden="false" customHeight="true" outlineLevel="0" collapsed="false">
      <c r="A99" s="162" t="s">
        <v>533</v>
      </c>
      <c r="B99" s="148" t="n">
        <v>750</v>
      </c>
      <c r="C99" s="142" t="n">
        <v>0.27</v>
      </c>
      <c r="D99" s="143"/>
      <c r="E99" s="100" t="s">
        <v>394</v>
      </c>
      <c r="F99" s="52" t="s">
        <v>254</v>
      </c>
      <c r="G99" s="145" t="n">
        <f aca="false">(B99*1.27)*D99*25</f>
        <v>0</v>
      </c>
      <c r="H99" s="59" t="s">
        <v>534</v>
      </c>
    </row>
    <row r="100" s="94" customFormat="true" ht="30" hidden="false" customHeight="true" outlineLevel="0" collapsed="false">
      <c r="A100" s="162" t="s">
        <v>535</v>
      </c>
      <c r="B100" s="148" t="n">
        <v>950</v>
      </c>
      <c r="C100" s="142" t="n">
        <v>0.27</v>
      </c>
      <c r="D100" s="143"/>
      <c r="E100" s="100" t="s">
        <v>424</v>
      </c>
      <c r="F100" s="52" t="s">
        <v>254</v>
      </c>
      <c r="G100" s="145" t="n">
        <f aca="false">(B100*1.27)*D100*25</f>
        <v>0</v>
      </c>
      <c r="H100" s="59"/>
    </row>
    <row r="101" s="94" customFormat="true" ht="30" hidden="false" customHeight="true" outlineLevel="0" collapsed="false">
      <c r="A101" s="48" t="s">
        <v>536</v>
      </c>
      <c r="B101" s="148" t="n">
        <v>850</v>
      </c>
      <c r="C101" s="142" t="n">
        <v>0.27</v>
      </c>
      <c r="D101" s="143"/>
      <c r="E101" s="100" t="s">
        <v>394</v>
      </c>
      <c r="F101" s="52" t="s">
        <v>254</v>
      </c>
      <c r="G101" s="145" t="n">
        <f aca="false">(B101*1.27)*D101*25</f>
        <v>0</v>
      </c>
      <c r="H101" s="59"/>
    </row>
    <row r="102" s="94" customFormat="true" ht="30" hidden="false" customHeight="true" outlineLevel="0" collapsed="false">
      <c r="A102" s="48" t="s">
        <v>537</v>
      </c>
      <c r="B102" s="148" t="n">
        <v>3200</v>
      </c>
      <c r="C102" s="142" t="n">
        <v>0.18</v>
      </c>
      <c r="D102" s="143"/>
      <c r="E102" s="100" t="s">
        <v>424</v>
      </c>
      <c r="F102" s="52" t="s">
        <v>538</v>
      </c>
      <c r="G102" s="145" t="n">
        <f aca="false">(B102*1.18)*D102*25</f>
        <v>0</v>
      </c>
      <c r="H102" s="59"/>
    </row>
    <row r="103" s="94" customFormat="true" ht="30" hidden="false" customHeight="true" outlineLevel="0" collapsed="false">
      <c r="A103" s="48" t="s">
        <v>539</v>
      </c>
      <c r="B103" s="148" t="n">
        <v>2600</v>
      </c>
      <c r="C103" s="142" t="n">
        <v>0.18</v>
      </c>
      <c r="D103" s="143"/>
      <c r="E103" s="100" t="s">
        <v>424</v>
      </c>
      <c r="F103" s="52" t="s">
        <v>538</v>
      </c>
      <c r="G103" s="145" t="n">
        <f aca="false">(B103*1.18)*D103*25</f>
        <v>0</v>
      </c>
      <c r="H103" s="59"/>
    </row>
    <row r="104" s="94" customFormat="true" ht="30" hidden="false" customHeight="true" outlineLevel="0" collapsed="false">
      <c r="A104" s="146" t="s">
        <v>540</v>
      </c>
      <c r="B104" s="147"/>
      <c r="C104" s="147"/>
      <c r="D104" s="147"/>
      <c r="E104" s="147"/>
      <c r="F104" s="147"/>
      <c r="G104" s="147"/>
      <c r="H104" s="59"/>
    </row>
    <row r="105" s="94" customFormat="true" ht="30" hidden="false" customHeight="true" outlineLevel="0" collapsed="false">
      <c r="A105" s="163" t="s">
        <v>541</v>
      </c>
      <c r="B105" s="49" t="n">
        <v>4350</v>
      </c>
      <c r="C105" s="142" t="n">
        <v>0.27</v>
      </c>
      <c r="D105" s="164"/>
      <c r="E105" s="53" t="s">
        <v>542</v>
      </c>
      <c r="F105" s="52" t="s">
        <v>290</v>
      </c>
      <c r="G105" s="145" t="n">
        <f aca="false">(B105*1.27)*D105</f>
        <v>0</v>
      </c>
      <c r="H105" s="59"/>
    </row>
    <row r="106" s="94" customFormat="true" ht="30" hidden="false" customHeight="true" outlineLevel="0" collapsed="false">
      <c r="A106" s="163" t="s">
        <v>543</v>
      </c>
      <c r="B106" s="49" t="n">
        <v>4650</v>
      </c>
      <c r="C106" s="142" t="n">
        <v>0.27</v>
      </c>
      <c r="D106" s="164"/>
      <c r="E106" s="53" t="s">
        <v>542</v>
      </c>
      <c r="F106" s="52" t="s">
        <v>254</v>
      </c>
      <c r="G106" s="145" t="n">
        <f aca="false">(B106*1.27)*D106</f>
        <v>0</v>
      </c>
      <c r="H106" s="59"/>
    </row>
    <row r="107" s="94" customFormat="true" ht="30" hidden="false" customHeight="true" outlineLevel="0" collapsed="false">
      <c r="A107" s="163" t="s">
        <v>544</v>
      </c>
      <c r="B107" s="49" t="n">
        <v>4900</v>
      </c>
      <c r="C107" s="142" t="n">
        <v>0.27</v>
      </c>
      <c r="D107" s="164"/>
      <c r="E107" s="53" t="s">
        <v>542</v>
      </c>
      <c r="F107" s="52" t="s">
        <v>254</v>
      </c>
      <c r="G107" s="145" t="n">
        <f aca="false">(B107*1.27)*D107</f>
        <v>0</v>
      </c>
      <c r="H107" s="59"/>
    </row>
    <row r="108" s="94" customFormat="true" ht="30" hidden="false" customHeight="true" outlineLevel="0" collapsed="false">
      <c r="A108" s="163" t="s">
        <v>545</v>
      </c>
      <c r="B108" s="49" t="n">
        <v>4900</v>
      </c>
      <c r="C108" s="142" t="n">
        <v>0.27</v>
      </c>
      <c r="D108" s="164"/>
      <c r="E108" s="53" t="s">
        <v>542</v>
      </c>
      <c r="F108" s="52" t="s">
        <v>254</v>
      </c>
      <c r="G108" s="145" t="n">
        <f aca="false">(B108*1.27)*D108</f>
        <v>0</v>
      </c>
      <c r="H108" s="59"/>
    </row>
    <row r="109" s="94" customFormat="true" ht="30" hidden="false" customHeight="true" outlineLevel="0" collapsed="false">
      <c r="A109" s="163" t="s">
        <v>546</v>
      </c>
      <c r="B109" s="49" t="n">
        <v>4950</v>
      </c>
      <c r="C109" s="142" t="n">
        <v>0.27</v>
      </c>
      <c r="D109" s="164"/>
      <c r="E109" s="53" t="s">
        <v>542</v>
      </c>
      <c r="F109" s="52" t="s">
        <v>254</v>
      </c>
      <c r="G109" s="145" t="n">
        <f aca="false">(B109*1.27)*D109</f>
        <v>0</v>
      </c>
      <c r="H109" s="59"/>
    </row>
    <row r="110" s="94" customFormat="true" ht="30" hidden="false" customHeight="true" outlineLevel="0" collapsed="false">
      <c r="A110" s="163" t="s">
        <v>547</v>
      </c>
      <c r="B110" s="49" t="n">
        <v>4650</v>
      </c>
      <c r="C110" s="142" t="n">
        <v>0.27</v>
      </c>
      <c r="D110" s="164"/>
      <c r="E110" s="53" t="s">
        <v>542</v>
      </c>
      <c r="F110" s="52" t="s">
        <v>254</v>
      </c>
      <c r="G110" s="145" t="n">
        <f aca="false">(B110*1.27)*D110</f>
        <v>0</v>
      </c>
      <c r="H110" s="59"/>
    </row>
    <row r="111" s="94" customFormat="true" ht="30" hidden="false" customHeight="true" outlineLevel="0" collapsed="false">
      <c r="A111" s="163" t="s">
        <v>548</v>
      </c>
      <c r="B111" s="49" t="n">
        <v>4500</v>
      </c>
      <c r="C111" s="142" t="n">
        <v>0.27</v>
      </c>
      <c r="D111" s="164"/>
      <c r="E111" s="53" t="s">
        <v>542</v>
      </c>
      <c r="F111" s="52" t="s">
        <v>254</v>
      </c>
      <c r="G111" s="145" t="n">
        <f aca="false">(B111*1.27)*D111</f>
        <v>0</v>
      </c>
      <c r="H111" s="59"/>
    </row>
    <row r="112" s="94" customFormat="true" ht="30" hidden="false" customHeight="true" outlineLevel="0" collapsed="false">
      <c r="A112" s="163" t="s">
        <v>549</v>
      </c>
      <c r="B112" s="49" t="n">
        <v>4650</v>
      </c>
      <c r="C112" s="142" t="n">
        <v>0.27</v>
      </c>
      <c r="D112" s="164"/>
      <c r="E112" s="53" t="s">
        <v>542</v>
      </c>
      <c r="F112" s="52" t="s">
        <v>290</v>
      </c>
      <c r="G112" s="145" t="n">
        <f aca="false">(B112*1.27)*D112</f>
        <v>0</v>
      </c>
      <c r="H112" s="59"/>
    </row>
    <row r="113" s="94" customFormat="true" ht="30" hidden="false" customHeight="true" outlineLevel="0" collapsed="false">
      <c r="A113" s="163" t="s">
        <v>550</v>
      </c>
      <c r="B113" s="49" t="n">
        <v>6500</v>
      </c>
      <c r="C113" s="142" t="n">
        <v>0.27</v>
      </c>
      <c r="D113" s="164"/>
      <c r="E113" s="53" t="s">
        <v>542</v>
      </c>
      <c r="F113" s="52" t="s">
        <v>254</v>
      </c>
      <c r="G113" s="145" t="n">
        <f aca="false">(B113*1.27)*D113</f>
        <v>0</v>
      </c>
      <c r="H113" s="59"/>
    </row>
    <row r="114" s="94" customFormat="true" ht="30" hidden="false" customHeight="true" outlineLevel="0" collapsed="false">
      <c r="A114" s="48" t="s">
        <v>551</v>
      </c>
      <c r="B114" s="49" t="n">
        <v>7300</v>
      </c>
      <c r="C114" s="142" t="n">
        <v>0.27</v>
      </c>
      <c r="D114" s="164"/>
      <c r="E114" s="53" t="s">
        <v>542</v>
      </c>
      <c r="F114" s="52" t="s">
        <v>290</v>
      </c>
      <c r="G114" s="145" t="n">
        <f aca="false">(B114*1.27)*D114</f>
        <v>0</v>
      </c>
      <c r="H114" s="59"/>
    </row>
    <row r="115" s="94" customFormat="true" ht="30" hidden="false" customHeight="true" outlineLevel="0" collapsed="false">
      <c r="A115" s="48" t="s">
        <v>552</v>
      </c>
      <c r="B115" s="49" t="n">
        <v>4500</v>
      </c>
      <c r="C115" s="142" t="n">
        <v>0.18</v>
      </c>
      <c r="D115" s="164"/>
      <c r="E115" s="53" t="s">
        <v>542</v>
      </c>
      <c r="F115" s="52" t="s">
        <v>311</v>
      </c>
      <c r="G115" s="145" t="n">
        <f aca="false">(B115*1.18)*D115</f>
        <v>0</v>
      </c>
      <c r="H115" s="59"/>
    </row>
    <row r="116" s="94" customFormat="true" ht="30" hidden="false" customHeight="true" outlineLevel="0" collapsed="false">
      <c r="A116" s="48" t="s">
        <v>553</v>
      </c>
      <c r="B116" s="49" t="n">
        <v>4900</v>
      </c>
      <c r="C116" s="142" t="n">
        <v>0.18</v>
      </c>
      <c r="D116" s="164"/>
      <c r="E116" s="53" t="s">
        <v>542</v>
      </c>
      <c r="F116" s="52" t="s">
        <v>311</v>
      </c>
      <c r="G116" s="145" t="n">
        <f aca="false">(B116*1.18)*D116</f>
        <v>0</v>
      </c>
      <c r="H116" s="59"/>
    </row>
    <row r="117" s="94" customFormat="true" ht="30" hidden="false" customHeight="true" outlineLevel="0" collapsed="false">
      <c r="A117" s="48" t="s">
        <v>554</v>
      </c>
      <c r="B117" s="49" t="n">
        <v>5900</v>
      </c>
      <c r="C117" s="142" t="n">
        <v>0.18</v>
      </c>
      <c r="D117" s="164"/>
      <c r="E117" s="53" t="s">
        <v>542</v>
      </c>
      <c r="F117" s="52" t="s">
        <v>254</v>
      </c>
      <c r="G117" s="145" t="n">
        <f aca="false">(B117*1.18)*D117</f>
        <v>0</v>
      </c>
      <c r="H117" s="59"/>
    </row>
    <row r="118" s="94" customFormat="true" ht="30" hidden="false" customHeight="true" outlineLevel="0" collapsed="false">
      <c r="A118" s="48" t="s">
        <v>555</v>
      </c>
      <c r="B118" s="49" t="n">
        <v>4900</v>
      </c>
      <c r="C118" s="142" t="n">
        <v>0.18</v>
      </c>
      <c r="D118" s="164"/>
      <c r="E118" s="53" t="s">
        <v>542</v>
      </c>
      <c r="F118" s="52" t="s">
        <v>311</v>
      </c>
      <c r="G118" s="145" t="n">
        <f aca="false">(B118*1.18)*D118</f>
        <v>0</v>
      </c>
      <c r="H118" s="59"/>
    </row>
    <row r="119" s="94" customFormat="true" ht="30" hidden="false" customHeight="true" outlineLevel="0" collapsed="false">
      <c r="A119" s="151" t="s">
        <v>556</v>
      </c>
      <c r="B119" s="134" t="n">
        <v>5300</v>
      </c>
      <c r="C119" s="149" t="n">
        <v>0.18</v>
      </c>
      <c r="D119" s="165"/>
      <c r="E119" s="166" t="s">
        <v>542</v>
      </c>
      <c r="F119" s="52" t="s">
        <v>254</v>
      </c>
      <c r="G119" s="145" t="n">
        <f aca="false">(B119*1.18)*D119</f>
        <v>0</v>
      </c>
      <c r="H119" s="59"/>
    </row>
    <row r="120" s="94" customFormat="true" ht="30" hidden="false" customHeight="true" outlineLevel="0" collapsed="false">
      <c r="A120" s="151" t="s">
        <v>557</v>
      </c>
      <c r="B120" s="134" t="n">
        <v>5600</v>
      </c>
      <c r="C120" s="149" t="n">
        <v>0.18</v>
      </c>
      <c r="D120" s="165"/>
      <c r="E120" s="166" t="s">
        <v>542</v>
      </c>
      <c r="F120" s="52" t="s">
        <v>254</v>
      </c>
      <c r="G120" s="145" t="n">
        <f aca="false">(B120*1.18)*D120</f>
        <v>0</v>
      </c>
      <c r="H120" s="59"/>
    </row>
    <row r="121" s="94" customFormat="true" ht="30" hidden="false" customHeight="true" outlineLevel="0" collapsed="false">
      <c r="A121" s="151" t="s">
        <v>558</v>
      </c>
      <c r="B121" s="134" t="n">
        <v>5300</v>
      </c>
      <c r="C121" s="149" t="n">
        <v>0.18</v>
      </c>
      <c r="D121" s="165"/>
      <c r="E121" s="166" t="s">
        <v>559</v>
      </c>
      <c r="F121" s="52" t="s">
        <v>254</v>
      </c>
      <c r="G121" s="145" t="n">
        <f aca="false">(B121*1.18)*D121</f>
        <v>0</v>
      </c>
      <c r="H121" s="59"/>
    </row>
    <row r="122" s="94" customFormat="true" ht="30" hidden="false" customHeight="true" outlineLevel="0" collapsed="false">
      <c r="A122" s="48" t="s">
        <v>560</v>
      </c>
      <c r="B122" s="148" t="n">
        <v>1950</v>
      </c>
      <c r="C122" s="149" t="n">
        <v>0.18</v>
      </c>
      <c r="D122" s="164"/>
      <c r="E122" s="53" t="s">
        <v>542</v>
      </c>
      <c r="F122" s="52" t="s">
        <v>561</v>
      </c>
      <c r="G122" s="145" t="n">
        <f aca="false">(B122*1.18)*D122*3</f>
        <v>0</v>
      </c>
      <c r="H122" s="59"/>
    </row>
    <row r="123" s="94" customFormat="true" ht="30" hidden="false" customHeight="true" outlineLevel="0" collapsed="false">
      <c r="A123" s="48" t="s">
        <v>562</v>
      </c>
      <c r="B123" s="49" t="n">
        <v>5600</v>
      </c>
      <c r="C123" s="142" t="n">
        <v>0.18</v>
      </c>
      <c r="D123" s="164"/>
      <c r="E123" s="166" t="s">
        <v>542</v>
      </c>
      <c r="F123" s="52" t="s">
        <v>563</v>
      </c>
      <c r="G123" s="145" t="n">
        <f aca="false">(B123*1.18)*D123</f>
        <v>0</v>
      </c>
      <c r="H123" s="59"/>
    </row>
    <row r="124" s="94" customFormat="true" ht="30" hidden="false" customHeight="true" outlineLevel="0" collapsed="false">
      <c r="A124" s="146" t="s">
        <v>564</v>
      </c>
      <c r="B124" s="167"/>
      <c r="C124" s="167"/>
      <c r="D124" s="167"/>
      <c r="E124" s="167"/>
      <c r="F124" s="167"/>
      <c r="G124" s="167"/>
      <c r="H124" s="59"/>
    </row>
    <row r="125" s="94" customFormat="true" ht="30" hidden="false" customHeight="true" outlineLevel="0" collapsed="false">
      <c r="A125" s="48" t="s">
        <v>565</v>
      </c>
      <c r="B125" s="49" t="n">
        <v>720</v>
      </c>
      <c r="C125" s="142" t="n">
        <v>0.27</v>
      </c>
      <c r="D125" s="143"/>
      <c r="E125" s="53" t="s">
        <v>438</v>
      </c>
      <c r="F125" s="52" t="s">
        <v>160</v>
      </c>
      <c r="G125" s="145" t="n">
        <f aca="false">(B125*1.27)*D125*50</f>
        <v>0</v>
      </c>
      <c r="H125" s="59"/>
    </row>
    <row r="126" s="94" customFormat="true" ht="30" hidden="false" customHeight="true" outlineLevel="0" collapsed="false">
      <c r="A126" s="48" t="s">
        <v>566</v>
      </c>
      <c r="B126" s="49" t="n">
        <v>1870</v>
      </c>
      <c r="C126" s="142" t="n">
        <v>0.27</v>
      </c>
      <c r="D126" s="143"/>
      <c r="E126" s="53" t="s">
        <v>567</v>
      </c>
      <c r="F126" s="52" t="s">
        <v>160</v>
      </c>
      <c r="G126" s="145" t="n">
        <f aca="false">(B126*1.27)*D126*2</f>
        <v>0</v>
      </c>
      <c r="H126" s="59"/>
    </row>
    <row r="127" s="94" customFormat="true" ht="30" hidden="false" customHeight="true" outlineLevel="0" collapsed="false">
      <c r="A127" s="48" t="s">
        <v>568</v>
      </c>
      <c r="B127" s="49" t="n">
        <v>740</v>
      </c>
      <c r="C127" s="142" t="n">
        <v>0.27</v>
      </c>
      <c r="D127" s="143"/>
      <c r="E127" s="53" t="s">
        <v>438</v>
      </c>
      <c r="F127" s="52" t="s">
        <v>160</v>
      </c>
      <c r="G127" s="145" t="n">
        <f aca="false">(B127*1.27)*D127*25</f>
        <v>0</v>
      </c>
      <c r="H127" s="59"/>
    </row>
    <row r="128" s="94" customFormat="true" ht="30" hidden="false" customHeight="true" outlineLevel="0" collapsed="false">
      <c r="A128" s="48" t="s">
        <v>569</v>
      </c>
      <c r="B128" s="49" t="n">
        <v>1645</v>
      </c>
      <c r="C128" s="142" t="n">
        <v>0.27</v>
      </c>
      <c r="D128" s="143"/>
      <c r="E128" s="53" t="s">
        <v>394</v>
      </c>
      <c r="F128" s="52" t="s">
        <v>160</v>
      </c>
      <c r="G128" s="145" t="n">
        <f aca="false">(B128*1.27)*D128*2</f>
        <v>0</v>
      </c>
      <c r="H128" s="53"/>
    </row>
    <row r="129" s="94" customFormat="true" ht="30" hidden="false" customHeight="true" outlineLevel="0" collapsed="false">
      <c r="A129" s="48" t="s">
        <v>570</v>
      </c>
      <c r="B129" s="148" t="n">
        <v>460</v>
      </c>
      <c r="C129" s="142" t="n">
        <v>0.27</v>
      </c>
      <c r="D129" s="143"/>
      <c r="E129" s="53" t="s">
        <v>438</v>
      </c>
      <c r="F129" s="52" t="s">
        <v>160</v>
      </c>
      <c r="G129" s="145" t="n">
        <f aca="false">(B129*1.27)*D129*50</f>
        <v>0</v>
      </c>
      <c r="H129" s="59"/>
    </row>
    <row r="130" s="94" customFormat="true" ht="30" hidden="false" customHeight="true" outlineLevel="0" collapsed="false">
      <c r="A130" s="48" t="s">
        <v>571</v>
      </c>
      <c r="B130" s="148" t="n">
        <v>1420</v>
      </c>
      <c r="C130" s="142" t="n">
        <v>0.27</v>
      </c>
      <c r="D130" s="143"/>
      <c r="E130" s="53" t="s">
        <v>567</v>
      </c>
      <c r="F130" s="52" t="s">
        <v>160</v>
      </c>
      <c r="G130" s="145" t="n">
        <f aca="false">(B130*1.27)*D130*2</f>
        <v>0</v>
      </c>
      <c r="H130" s="59"/>
    </row>
    <row r="131" s="94" customFormat="true" ht="30" hidden="false" customHeight="true" outlineLevel="0" collapsed="false">
      <c r="A131" s="48" t="s">
        <v>572</v>
      </c>
      <c r="B131" s="148" t="n">
        <v>950</v>
      </c>
      <c r="C131" s="142" t="n">
        <v>0.27</v>
      </c>
      <c r="D131" s="143"/>
      <c r="E131" s="53" t="s">
        <v>424</v>
      </c>
      <c r="F131" s="52" t="s">
        <v>160</v>
      </c>
      <c r="G131" s="145" t="n">
        <f aca="false">(B131*1.27)*D131*3</f>
        <v>0</v>
      </c>
      <c r="H131" s="59" t="s">
        <v>573</v>
      </c>
    </row>
    <row r="132" s="94" customFormat="true" ht="30" hidden="false" customHeight="true" outlineLevel="0" collapsed="false">
      <c r="A132" s="48" t="s">
        <v>574</v>
      </c>
      <c r="B132" s="148" t="n">
        <v>950</v>
      </c>
      <c r="C132" s="142" t="n">
        <v>0.27</v>
      </c>
      <c r="D132" s="143"/>
      <c r="E132" s="53" t="s">
        <v>394</v>
      </c>
      <c r="F132" s="52" t="s">
        <v>160</v>
      </c>
      <c r="G132" s="145" t="n">
        <f aca="false">(B132*1.27)*D132*25</f>
        <v>0</v>
      </c>
      <c r="H132" s="59" t="s">
        <v>575</v>
      </c>
    </row>
    <row r="133" s="94" customFormat="true" ht="30" hidden="false" customHeight="true" outlineLevel="0" collapsed="false">
      <c r="A133" s="48" t="s">
        <v>576</v>
      </c>
      <c r="B133" s="148" t="n">
        <v>1800</v>
      </c>
      <c r="C133" s="142" t="n">
        <v>0.27</v>
      </c>
      <c r="D133" s="143"/>
      <c r="E133" s="53" t="s">
        <v>424</v>
      </c>
      <c r="F133" s="52" t="s">
        <v>160</v>
      </c>
      <c r="G133" s="145" t="n">
        <f aca="false">(B133*1.27)*D133*3</f>
        <v>0</v>
      </c>
      <c r="H133" s="59" t="s">
        <v>577</v>
      </c>
    </row>
    <row r="134" s="94" customFormat="true" ht="30" hidden="false" customHeight="true" outlineLevel="0" collapsed="false">
      <c r="A134" s="48" t="s">
        <v>578</v>
      </c>
      <c r="B134" s="49" t="n">
        <v>330</v>
      </c>
      <c r="C134" s="142" t="n">
        <v>0.27</v>
      </c>
      <c r="D134" s="143"/>
      <c r="E134" s="53" t="s">
        <v>438</v>
      </c>
      <c r="F134" s="52" t="s">
        <v>114</v>
      </c>
      <c r="G134" s="145" t="n">
        <f aca="false">(B134*1.27)*D134*50</f>
        <v>0</v>
      </c>
      <c r="H134" s="53"/>
    </row>
    <row r="135" s="94" customFormat="true" ht="30" hidden="false" customHeight="true" outlineLevel="0" collapsed="false">
      <c r="A135" s="48" t="s">
        <v>579</v>
      </c>
      <c r="B135" s="49" t="n">
        <v>368</v>
      </c>
      <c r="C135" s="142" t="n">
        <v>0.27</v>
      </c>
      <c r="D135" s="143"/>
      <c r="E135" s="53" t="s">
        <v>438</v>
      </c>
      <c r="F135" s="52" t="s">
        <v>114</v>
      </c>
      <c r="G135" s="145" t="n">
        <f aca="false">(B135*1.27)*D135*2.5</f>
        <v>0</v>
      </c>
      <c r="H135" s="53"/>
    </row>
    <row r="136" s="94" customFormat="true" ht="30" hidden="false" customHeight="true" outlineLevel="0" collapsed="false">
      <c r="A136" s="48" t="s">
        <v>580</v>
      </c>
      <c r="B136" s="47" t="n">
        <v>530</v>
      </c>
      <c r="C136" s="168" t="n">
        <v>0.27</v>
      </c>
      <c r="D136" s="143"/>
      <c r="E136" s="84" t="s">
        <v>438</v>
      </c>
      <c r="F136" s="52" t="s">
        <v>114</v>
      </c>
      <c r="G136" s="145" t="n">
        <f aca="false">(B136*1.27)*D136*30</f>
        <v>0</v>
      </c>
      <c r="H136" s="53"/>
    </row>
    <row r="137" s="94" customFormat="true" ht="30" hidden="false" customHeight="true" outlineLevel="0" collapsed="false">
      <c r="A137" s="48" t="s">
        <v>581</v>
      </c>
      <c r="B137" s="169" t="n">
        <v>420</v>
      </c>
      <c r="C137" s="168" t="n">
        <v>0.27</v>
      </c>
      <c r="D137" s="143"/>
      <c r="E137" s="84" t="s">
        <v>438</v>
      </c>
      <c r="F137" s="52" t="s">
        <v>114</v>
      </c>
      <c r="G137" s="145" t="n">
        <f aca="false">(B137*1.27)*D137*30</f>
        <v>0</v>
      </c>
      <c r="H137" s="59"/>
    </row>
    <row r="138" s="94" customFormat="true" ht="30" hidden="false" customHeight="true" outlineLevel="0" collapsed="false">
      <c r="A138" s="48" t="s">
        <v>582</v>
      </c>
      <c r="B138" s="169" t="n">
        <v>360</v>
      </c>
      <c r="C138" s="168" t="n">
        <v>0.27</v>
      </c>
      <c r="D138" s="143"/>
      <c r="E138" s="84" t="s">
        <v>438</v>
      </c>
      <c r="F138" s="52" t="s">
        <v>114</v>
      </c>
      <c r="G138" s="145" t="n">
        <f aca="false">(B138*1.27)*D138*50</f>
        <v>0</v>
      </c>
      <c r="H138" s="59"/>
    </row>
    <row r="139" s="94" customFormat="true" ht="30" hidden="false" customHeight="true" outlineLevel="0" collapsed="false">
      <c r="A139" s="48" t="s">
        <v>583</v>
      </c>
      <c r="B139" s="169" t="n">
        <v>790</v>
      </c>
      <c r="C139" s="168" t="n">
        <v>0.27</v>
      </c>
      <c r="D139" s="143"/>
      <c r="E139" s="84" t="s">
        <v>438</v>
      </c>
      <c r="F139" s="52" t="s">
        <v>114</v>
      </c>
      <c r="G139" s="145" t="n">
        <f aca="false">(B139*1.27)*D139*30</f>
        <v>0</v>
      </c>
      <c r="H139" s="59"/>
    </row>
    <row r="140" s="94" customFormat="true" ht="30" hidden="false" customHeight="true" outlineLevel="0" collapsed="false">
      <c r="A140" s="146" t="s">
        <v>584</v>
      </c>
      <c r="B140" s="147"/>
      <c r="C140" s="147"/>
      <c r="D140" s="147"/>
      <c r="E140" s="147"/>
      <c r="F140" s="147"/>
      <c r="G140" s="147"/>
      <c r="H140" s="59"/>
    </row>
    <row r="141" s="94" customFormat="true" ht="30" hidden="false" customHeight="true" outlineLevel="0" collapsed="false">
      <c r="A141" s="48" t="s">
        <v>585</v>
      </c>
      <c r="B141" s="49" t="n">
        <f aca="false">('Házt.gép, olaj, föld...'!B20)/5</f>
        <v>1018</v>
      </c>
      <c r="C141" s="168" t="n">
        <v>0.27</v>
      </c>
      <c r="D141" s="143"/>
      <c r="E141" s="84" t="s">
        <v>586</v>
      </c>
      <c r="F141" s="52" t="s">
        <v>587</v>
      </c>
      <c r="G141" s="145" t="n">
        <f aca="false">(B141*1.27)*D141*5</f>
        <v>0</v>
      </c>
      <c r="H141" s="59"/>
    </row>
    <row r="142" s="94" customFormat="true" ht="30" hidden="false" customHeight="true" outlineLevel="0" collapsed="false">
      <c r="A142" s="48" t="s">
        <v>588</v>
      </c>
      <c r="B142" s="49" t="n">
        <v>1850</v>
      </c>
      <c r="C142" s="168" t="n">
        <v>0.27</v>
      </c>
      <c r="D142" s="143"/>
      <c r="E142" s="84" t="s">
        <v>589</v>
      </c>
      <c r="F142" s="52" t="s">
        <v>590</v>
      </c>
      <c r="G142" s="145" t="n">
        <f aca="false">(B142*1.27)*D142</f>
        <v>0</v>
      </c>
      <c r="H142" s="59" t="s">
        <v>591</v>
      </c>
    </row>
    <row r="143" s="94" customFormat="true" ht="30" hidden="false" customHeight="true" outlineLevel="0" collapsed="false">
      <c r="A143" s="72" t="s">
        <v>592</v>
      </c>
      <c r="B143" s="169" t="n">
        <v>240</v>
      </c>
      <c r="C143" s="168" t="n">
        <v>0.27</v>
      </c>
      <c r="D143" s="143"/>
      <c r="E143" s="84" t="s">
        <v>589</v>
      </c>
      <c r="F143" s="52" t="s">
        <v>593</v>
      </c>
      <c r="G143" s="145" t="n">
        <f aca="false">(B143*1.27)*D143*3</f>
        <v>0</v>
      </c>
      <c r="H143" s="59"/>
    </row>
    <row r="144" customFormat="false" ht="21.75" hidden="false" customHeight="true" outlineLevel="0" collapsed="false">
      <c r="G144" s="170" t="n">
        <f aca="false">SUM(G7:G143)</f>
        <v>0</v>
      </c>
    </row>
  </sheetData>
  <autoFilter ref="A5:G143"/>
  <mergeCells count="8">
    <mergeCell ref="B6:C6"/>
    <mergeCell ref="B8:G8"/>
    <mergeCell ref="B37:G37"/>
    <mergeCell ref="B51:G51"/>
    <mergeCell ref="B78:G78"/>
    <mergeCell ref="B104:G104"/>
    <mergeCell ref="B124:G124"/>
    <mergeCell ref="B140:G140"/>
  </mergeCells>
  <hyperlinks>
    <hyperlink ref="A8" r:id="rId2" display="BIO LISZT &amp; SÜTŐKEVERÉK, KOVÁSZ, DARA, KORPA, KUSZKUSZ:"/>
    <hyperlink ref="A37" r:id="rId3" display="MINŐSÉGI &amp; REFORM LISZTEK: ELSŐ PESTI MALOM"/>
    <hyperlink ref="A51" r:id="rId4" display="TOJÁSMENTES ŐSBÚZA TÉSZTA:"/>
    <hyperlink ref="A78" r:id="rId5" display="REGGELIZŐ PEHELY:"/>
    <hyperlink ref="A104" r:id="rId6" display="RÁGCSÁLNIVALÓK SÓS &amp; ÉDES"/>
    <hyperlink ref="A124" r:id="rId7" display="GABONÁK A KONYHÁBA &amp; BÚZAFŰ MAGOK"/>
    <hyperlink ref="A140" r:id="rId8" display="EGYÉB: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9"/>
  <legacy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LibreOffice/6.2.2.2$Windows_x86 LibreOffice_project/2b840030fec2aae0fd2658d8d4f9548af4e3518d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2021-11-11T10:52:06Z</dcterms:created>
  <dc:creator>Tulajdonos</dc:creator>
  <dc:description/>
  <dc:language>hu-HU</dc:language>
  <cp:lastModifiedBy>user</cp:lastModifiedBy>
  <dcterms:modified xsi:type="dcterms:W3CDTF">2022-12-22T14:31:21Z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